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6949E7C6-84C7-4B62-8F40-2996936DA162}" xr6:coauthVersionLast="45" xr6:coauthVersionMax="45" xr10:uidLastSave="{00000000-0000-0000-0000-000000000000}"/>
  <workbookProtection workbookAlgorithmName="SHA-512" workbookHashValue="AQxo9Uu2pavFDrV7osaG8nSbMlWrSyl4trxMgYT9G/AXu0VCP0asuyr4txKAJvcJ2VGhh8S5NNqox3h9EUBEpw==" workbookSaltValue="TfSvy9x3pUocGFGNjGNWzw==" workbookSpinCount="100000" lockStructure="1"/>
  <bookViews>
    <workbookView xWindow="-108" yWindow="-108" windowWidth="23256" windowHeight="12576" xr2:uid="{5D43FFE1-5385-465B-98F1-930483BC50E9}"/>
  </bookViews>
  <sheets>
    <sheet name="Summary สำหรับบันทึกบัญชี" sheetId="3" r:id="rId1"/>
    <sheet name="2016" sheetId="4" r:id="rId2"/>
    <sheet name="2017" sheetId="1" r:id="rId3"/>
    <sheet name="2018" sheetId="2" r:id="rId4"/>
    <sheet name="2019" sheetId="5" r:id="rId5"/>
    <sheet name="Consultant" sheetId="6" r:id="rId6"/>
  </sheets>
  <definedNames>
    <definedName name="_xlnm._FilterDatabase" localSheetId="2" hidden="1">'2017'!$A$9:$J$9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6" i="3" l="1"/>
  <c r="G27" i="3"/>
  <c r="G18" i="3"/>
  <c r="J11" i="5" l="1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10" i="5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10" i="2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10" i="1"/>
  <c r="J11" i="4"/>
  <c r="J12" i="4"/>
  <c r="J13" i="4"/>
  <c r="J14" i="4"/>
  <c r="J15" i="4"/>
  <c r="J16" i="4"/>
  <c r="J17" i="4"/>
  <c r="J10" i="4"/>
  <c r="I59" i="5" l="1"/>
  <c r="H59" i="5"/>
  <c r="G59" i="5"/>
  <c r="F59" i="5"/>
  <c r="I58" i="5"/>
  <c r="H58" i="5"/>
  <c r="G58" i="5"/>
  <c r="F58" i="5"/>
  <c r="I57" i="5"/>
  <c r="H57" i="5"/>
  <c r="G57" i="5"/>
  <c r="F57" i="5"/>
  <c r="I56" i="5"/>
  <c r="H56" i="5"/>
  <c r="G56" i="5"/>
  <c r="F56" i="5"/>
  <c r="I55" i="5"/>
  <c r="H55" i="5"/>
  <c r="G55" i="5"/>
  <c r="F55" i="5"/>
  <c r="I54" i="5"/>
  <c r="H54" i="5"/>
  <c r="G54" i="5"/>
  <c r="F54" i="5"/>
  <c r="I53" i="5"/>
  <c r="K53" i="5" s="1"/>
  <c r="H53" i="5"/>
  <c r="G53" i="5"/>
  <c r="F53" i="5"/>
  <c r="I52" i="5"/>
  <c r="H52" i="5"/>
  <c r="G52" i="5"/>
  <c r="F52" i="5"/>
  <c r="I51" i="5"/>
  <c r="K51" i="5" s="1"/>
  <c r="H51" i="5"/>
  <c r="G51" i="5"/>
  <c r="F51" i="5"/>
  <c r="I50" i="5"/>
  <c r="H50" i="5"/>
  <c r="G50" i="5"/>
  <c r="F50" i="5"/>
  <c r="I49" i="5"/>
  <c r="K49" i="5" s="1"/>
  <c r="H49" i="5"/>
  <c r="G49" i="5"/>
  <c r="F49" i="5"/>
  <c r="I48" i="5"/>
  <c r="H48" i="5"/>
  <c r="G48" i="5"/>
  <c r="F48" i="5"/>
  <c r="I47" i="5"/>
  <c r="K47" i="5" s="1"/>
  <c r="H47" i="5"/>
  <c r="G47" i="5"/>
  <c r="F47" i="5"/>
  <c r="I46" i="5"/>
  <c r="H46" i="5"/>
  <c r="G46" i="5"/>
  <c r="F46" i="5"/>
  <c r="I45" i="5"/>
  <c r="K45" i="5" s="1"/>
  <c r="H45" i="5"/>
  <c r="G45" i="5"/>
  <c r="F45" i="5"/>
  <c r="I44" i="5"/>
  <c r="H44" i="5"/>
  <c r="G44" i="5"/>
  <c r="F44" i="5"/>
  <c r="I43" i="5"/>
  <c r="K43" i="5" s="1"/>
  <c r="H43" i="5"/>
  <c r="G43" i="5"/>
  <c r="F43" i="5"/>
  <c r="I42" i="5"/>
  <c r="H42" i="5"/>
  <c r="G42" i="5"/>
  <c r="F42" i="5"/>
  <c r="I41" i="5"/>
  <c r="K41" i="5" s="1"/>
  <c r="H41" i="5"/>
  <c r="G41" i="5"/>
  <c r="F41" i="5"/>
  <c r="I40" i="5"/>
  <c r="H40" i="5"/>
  <c r="G40" i="5"/>
  <c r="F40" i="5"/>
  <c r="I39" i="5"/>
  <c r="K39" i="5" s="1"/>
  <c r="H39" i="5"/>
  <c r="G39" i="5"/>
  <c r="F39" i="5"/>
  <c r="I38" i="5"/>
  <c r="H38" i="5"/>
  <c r="G38" i="5"/>
  <c r="F38" i="5"/>
  <c r="I37" i="5"/>
  <c r="K37" i="5" s="1"/>
  <c r="H37" i="5"/>
  <c r="G37" i="5"/>
  <c r="F37" i="5"/>
  <c r="I36" i="5"/>
  <c r="H36" i="5"/>
  <c r="G36" i="5"/>
  <c r="F36" i="5"/>
  <c r="I35" i="5"/>
  <c r="K35" i="5" s="1"/>
  <c r="H35" i="5"/>
  <c r="G35" i="5"/>
  <c r="F35" i="5"/>
  <c r="I34" i="5"/>
  <c r="H34" i="5"/>
  <c r="G34" i="5"/>
  <c r="F34" i="5"/>
  <c r="I33" i="5"/>
  <c r="K33" i="5" s="1"/>
  <c r="H33" i="5"/>
  <c r="G33" i="5"/>
  <c r="F33" i="5"/>
  <c r="I32" i="5"/>
  <c r="H32" i="5"/>
  <c r="G32" i="5"/>
  <c r="F32" i="5"/>
  <c r="I31" i="5"/>
  <c r="K31" i="5" s="1"/>
  <c r="H31" i="5"/>
  <c r="G31" i="5"/>
  <c r="F31" i="5"/>
  <c r="I30" i="5"/>
  <c r="H30" i="5"/>
  <c r="G30" i="5"/>
  <c r="F30" i="5"/>
  <c r="I29" i="5"/>
  <c r="K29" i="5" s="1"/>
  <c r="H29" i="5"/>
  <c r="G29" i="5"/>
  <c r="F29" i="5"/>
  <c r="I28" i="5"/>
  <c r="H28" i="5"/>
  <c r="G28" i="5"/>
  <c r="F28" i="5"/>
  <c r="I27" i="5"/>
  <c r="K27" i="5" s="1"/>
  <c r="H27" i="5"/>
  <c r="G27" i="5"/>
  <c r="F27" i="5"/>
  <c r="I26" i="5"/>
  <c r="H26" i="5"/>
  <c r="G26" i="5"/>
  <c r="F26" i="5"/>
  <c r="I25" i="5"/>
  <c r="K25" i="5" s="1"/>
  <c r="H25" i="5"/>
  <c r="G25" i="5"/>
  <c r="F25" i="5"/>
  <c r="I24" i="5"/>
  <c r="H24" i="5"/>
  <c r="G24" i="5"/>
  <c r="F24" i="5"/>
  <c r="I23" i="5"/>
  <c r="K23" i="5" s="1"/>
  <c r="H23" i="5"/>
  <c r="G23" i="5"/>
  <c r="F23" i="5"/>
  <c r="I22" i="5"/>
  <c r="H22" i="5"/>
  <c r="G22" i="5"/>
  <c r="F22" i="5"/>
  <c r="I21" i="5"/>
  <c r="K21" i="5" s="1"/>
  <c r="H21" i="5"/>
  <c r="G21" i="5"/>
  <c r="F21" i="5"/>
  <c r="I20" i="5"/>
  <c r="H20" i="5"/>
  <c r="G20" i="5"/>
  <c r="F20" i="5"/>
  <c r="I19" i="5"/>
  <c r="K19" i="5" s="1"/>
  <c r="H19" i="5"/>
  <c r="G19" i="5"/>
  <c r="F19" i="5"/>
  <c r="I18" i="5"/>
  <c r="H18" i="5"/>
  <c r="G18" i="5"/>
  <c r="F18" i="5"/>
  <c r="I17" i="5"/>
  <c r="K17" i="5" s="1"/>
  <c r="H17" i="5"/>
  <c r="G17" i="5"/>
  <c r="F17" i="5"/>
  <c r="I16" i="5"/>
  <c r="H16" i="5"/>
  <c r="G16" i="5"/>
  <c r="F16" i="5"/>
  <c r="I15" i="5"/>
  <c r="K15" i="5" s="1"/>
  <c r="H15" i="5"/>
  <c r="G15" i="5"/>
  <c r="F15" i="5"/>
  <c r="I14" i="5"/>
  <c r="H14" i="5"/>
  <c r="G14" i="5"/>
  <c r="F14" i="5"/>
  <c r="I13" i="5"/>
  <c r="K13" i="5" s="1"/>
  <c r="H13" i="5"/>
  <c r="G13" i="5"/>
  <c r="F13" i="5"/>
  <c r="I12" i="5"/>
  <c r="H12" i="5"/>
  <c r="G12" i="5"/>
  <c r="F12" i="5"/>
  <c r="I11" i="5"/>
  <c r="K11" i="5" s="1"/>
  <c r="H11" i="5"/>
  <c r="G11" i="5"/>
  <c r="F11" i="5"/>
  <c r="I10" i="5"/>
  <c r="H10" i="5"/>
  <c r="G10" i="5"/>
  <c r="F10" i="5"/>
  <c r="I59" i="2"/>
  <c r="K59" i="2" s="1"/>
  <c r="H59" i="2"/>
  <c r="G59" i="2"/>
  <c r="F59" i="2"/>
  <c r="I58" i="2"/>
  <c r="H58" i="2"/>
  <c r="G58" i="2"/>
  <c r="F58" i="2"/>
  <c r="I57" i="2"/>
  <c r="K57" i="2" s="1"/>
  <c r="H57" i="2"/>
  <c r="G57" i="2"/>
  <c r="F57" i="2"/>
  <c r="I56" i="2"/>
  <c r="H56" i="2"/>
  <c r="G56" i="2"/>
  <c r="F56" i="2"/>
  <c r="I55" i="2"/>
  <c r="K55" i="2" s="1"/>
  <c r="H55" i="2"/>
  <c r="G55" i="2"/>
  <c r="F55" i="2"/>
  <c r="I54" i="2"/>
  <c r="H54" i="2"/>
  <c r="G54" i="2"/>
  <c r="F54" i="2"/>
  <c r="I53" i="2"/>
  <c r="K53" i="2" s="1"/>
  <c r="H53" i="2"/>
  <c r="G53" i="2"/>
  <c r="F53" i="2"/>
  <c r="I52" i="2"/>
  <c r="H52" i="2"/>
  <c r="G52" i="2"/>
  <c r="F52" i="2"/>
  <c r="I51" i="2"/>
  <c r="K51" i="2" s="1"/>
  <c r="H51" i="2"/>
  <c r="G51" i="2"/>
  <c r="F51" i="2"/>
  <c r="I50" i="2"/>
  <c r="H50" i="2"/>
  <c r="G50" i="2"/>
  <c r="F50" i="2"/>
  <c r="I49" i="2"/>
  <c r="K49" i="2" s="1"/>
  <c r="H49" i="2"/>
  <c r="G49" i="2"/>
  <c r="F49" i="2"/>
  <c r="I48" i="2"/>
  <c r="H48" i="2"/>
  <c r="G48" i="2"/>
  <c r="F48" i="2"/>
  <c r="I47" i="2"/>
  <c r="K47" i="2" s="1"/>
  <c r="H47" i="2"/>
  <c r="G47" i="2"/>
  <c r="F47" i="2"/>
  <c r="I46" i="2"/>
  <c r="H46" i="2"/>
  <c r="G46" i="2"/>
  <c r="F46" i="2"/>
  <c r="I45" i="2"/>
  <c r="K45" i="2" s="1"/>
  <c r="H45" i="2"/>
  <c r="G45" i="2"/>
  <c r="F45" i="2"/>
  <c r="I44" i="2"/>
  <c r="H44" i="2"/>
  <c r="G44" i="2"/>
  <c r="F44" i="2"/>
  <c r="I43" i="2"/>
  <c r="K43" i="2" s="1"/>
  <c r="H43" i="2"/>
  <c r="G43" i="2"/>
  <c r="F43" i="2"/>
  <c r="I42" i="2"/>
  <c r="H42" i="2"/>
  <c r="G42" i="2"/>
  <c r="F42" i="2"/>
  <c r="I41" i="2"/>
  <c r="K41" i="2" s="1"/>
  <c r="H41" i="2"/>
  <c r="G41" i="2"/>
  <c r="F41" i="2"/>
  <c r="I40" i="2"/>
  <c r="H40" i="2"/>
  <c r="G40" i="2"/>
  <c r="F40" i="2"/>
  <c r="I39" i="2"/>
  <c r="K39" i="2" s="1"/>
  <c r="H39" i="2"/>
  <c r="G39" i="2"/>
  <c r="F39" i="2"/>
  <c r="I38" i="2"/>
  <c r="H38" i="2"/>
  <c r="G38" i="2"/>
  <c r="F38" i="2"/>
  <c r="I37" i="2"/>
  <c r="K37" i="2" s="1"/>
  <c r="H37" i="2"/>
  <c r="G37" i="2"/>
  <c r="F37" i="2"/>
  <c r="I36" i="2"/>
  <c r="H36" i="2"/>
  <c r="G36" i="2"/>
  <c r="F36" i="2"/>
  <c r="I35" i="2"/>
  <c r="K35" i="2" s="1"/>
  <c r="H35" i="2"/>
  <c r="G35" i="2"/>
  <c r="F35" i="2"/>
  <c r="I34" i="2"/>
  <c r="H34" i="2"/>
  <c r="G34" i="2"/>
  <c r="F34" i="2"/>
  <c r="I33" i="2"/>
  <c r="K33" i="2" s="1"/>
  <c r="H33" i="2"/>
  <c r="G33" i="2"/>
  <c r="F33" i="2"/>
  <c r="I32" i="2"/>
  <c r="H32" i="2"/>
  <c r="G32" i="2"/>
  <c r="F32" i="2"/>
  <c r="I31" i="2"/>
  <c r="K31" i="2" s="1"/>
  <c r="H31" i="2"/>
  <c r="G31" i="2"/>
  <c r="F31" i="2"/>
  <c r="I30" i="2"/>
  <c r="H30" i="2"/>
  <c r="G30" i="2"/>
  <c r="F30" i="2"/>
  <c r="I29" i="2"/>
  <c r="K29" i="2" s="1"/>
  <c r="H29" i="2"/>
  <c r="G29" i="2"/>
  <c r="F29" i="2"/>
  <c r="I28" i="2"/>
  <c r="H28" i="2"/>
  <c r="G28" i="2"/>
  <c r="F28" i="2"/>
  <c r="I27" i="2"/>
  <c r="K27" i="2" s="1"/>
  <c r="H27" i="2"/>
  <c r="G27" i="2"/>
  <c r="F27" i="2"/>
  <c r="I26" i="2"/>
  <c r="H26" i="2"/>
  <c r="G26" i="2"/>
  <c r="F26" i="2"/>
  <c r="I25" i="2"/>
  <c r="K25" i="2" s="1"/>
  <c r="H25" i="2"/>
  <c r="G25" i="2"/>
  <c r="F25" i="2"/>
  <c r="I24" i="2"/>
  <c r="H24" i="2"/>
  <c r="G24" i="2"/>
  <c r="F24" i="2"/>
  <c r="I23" i="2"/>
  <c r="K23" i="2" s="1"/>
  <c r="H23" i="2"/>
  <c r="G23" i="2"/>
  <c r="F23" i="2"/>
  <c r="I22" i="2"/>
  <c r="H22" i="2"/>
  <c r="G22" i="2"/>
  <c r="F22" i="2"/>
  <c r="I21" i="2"/>
  <c r="K21" i="2" s="1"/>
  <c r="H21" i="2"/>
  <c r="G21" i="2"/>
  <c r="F21" i="2"/>
  <c r="I20" i="2"/>
  <c r="H20" i="2"/>
  <c r="G20" i="2"/>
  <c r="F20" i="2"/>
  <c r="I19" i="2"/>
  <c r="K19" i="2" s="1"/>
  <c r="H19" i="2"/>
  <c r="G19" i="2"/>
  <c r="F19" i="2"/>
  <c r="I18" i="2"/>
  <c r="H18" i="2"/>
  <c r="G18" i="2"/>
  <c r="F18" i="2"/>
  <c r="I17" i="2"/>
  <c r="K17" i="2" s="1"/>
  <c r="H17" i="2"/>
  <c r="G17" i="2"/>
  <c r="F17" i="2"/>
  <c r="I16" i="2"/>
  <c r="H16" i="2"/>
  <c r="G16" i="2"/>
  <c r="F16" i="2"/>
  <c r="I15" i="2"/>
  <c r="K15" i="2" s="1"/>
  <c r="H15" i="2"/>
  <c r="G15" i="2"/>
  <c r="F15" i="2"/>
  <c r="I14" i="2"/>
  <c r="H14" i="2"/>
  <c r="G14" i="2"/>
  <c r="F14" i="2"/>
  <c r="I13" i="2"/>
  <c r="K13" i="2" s="1"/>
  <c r="H13" i="2"/>
  <c r="G13" i="2"/>
  <c r="F13" i="2"/>
  <c r="I12" i="2"/>
  <c r="H12" i="2"/>
  <c r="G12" i="2"/>
  <c r="F12" i="2"/>
  <c r="I11" i="2"/>
  <c r="K11" i="2" s="1"/>
  <c r="H11" i="2"/>
  <c r="G11" i="2"/>
  <c r="F11" i="2"/>
  <c r="I10" i="2"/>
  <c r="H10" i="2"/>
  <c r="G10" i="2"/>
  <c r="F10" i="2"/>
  <c r="I59" i="1"/>
  <c r="K59" i="1" s="1"/>
  <c r="H59" i="1"/>
  <c r="G59" i="1"/>
  <c r="F59" i="1"/>
  <c r="I58" i="1"/>
  <c r="H58" i="1"/>
  <c r="G58" i="1"/>
  <c r="F58" i="1"/>
  <c r="I57" i="1"/>
  <c r="K57" i="1" s="1"/>
  <c r="H57" i="1"/>
  <c r="G57" i="1"/>
  <c r="F57" i="1"/>
  <c r="I56" i="1"/>
  <c r="H56" i="1"/>
  <c r="G56" i="1"/>
  <c r="F56" i="1"/>
  <c r="I55" i="1"/>
  <c r="K55" i="1" s="1"/>
  <c r="H55" i="1"/>
  <c r="G55" i="1"/>
  <c r="F55" i="1"/>
  <c r="I54" i="1"/>
  <c r="H54" i="1"/>
  <c r="G54" i="1"/>
  <c r="F54" i="1"/>
  <c r="I53" i="1"/>
  <c r="K53" i="1" s="1"/>
  <c r="H53" i="1"/>
  <c r="G53" i="1"/>
  <c r="F53" i="1"/>
  <c r="I52" i="1"/>
  <c r="H52" i="1"/>
  <c r="G52" i="1"/>
  <c r="F52" i="1"/>
  <c r="I51" i="1"/>
  <c r="K51" i="1" s="1"/>
  <c r="H51" i="1"/>
  <c r="G51" i="1"/>
  <c r="F51" i="1"/>
  <c r="I50" i="1"/>
  <c r="H50" i="1"/>
  <c r="G50" i="1"/>
  <c r="F50" i="1"/>
  <c r="I49" i="1"/>
  <c r="K49" i="1" s="1"/>
  <c r="H49" i="1"/>
  <c r="G49" i="1"/>
  <c r="F49" i="1"/>
  <c r="I48" i="1"/>
  <c r="H48" i="1"/>
  <c r="G48" i="1"/>
  <c r="F48" i="1"/>
  <c r="I47" i="1"/>
  <c r="K47" i="1" s="1"/>
  <c r="H47" i="1"/>
  <c r="G47" i="1"/>
  <c r="F47" i="1"/>
  <c r="I46" i="1"/>
  <c r="H46" i="1"/>
  <c r="G46" i="1"/>
  <c r="F46" i="1"/>
  <c r="I45" i="1"/>
  <c r="K45" i="1" s="1"/>
  <c r="H45" i="1"/>
  <c r="G45" i="1"/>
  <c r="F45" i="1"/>
  <c r="I44" i="1"/>
  <c r="H44" i="1"/>
  <c r="G44" i="1"/>
  <c r="F44" i="1"/>
  <c r="I43" i="1"/>
  <c r="K43" i="1" s="1"/>
  <c r="H43" i="1"/>
  <c r="G43" i="1"/>
  <c r="F43" i="1"/>
  <c r="I42" i="1"/>
  <c r="H42" i="1"/>
  <c r="G42" i="1"/>
  <c r="F42" i="1"/>
  <c r="I41" i="1"/>
  <c r="K41" i="1" s="1"/>
  <c r="H41" i="1"/>
  <c r="G41" i="1"/>
  <c r="F41" i="1"/>
  <c r="I40" i="1"/>
  <c r="H40" i="1"/>
  <c r="G40" i="1"/>
  <c r="F40" i="1"/>
  <c r="I39" i="1"/>
  <c r="K39" i="1" s="1"/>
  <c r="H39" i="1"/>
  <c r="G39" i="1"/>
  <c r="F39" i="1"/>
  <c r="I38" i="1"/>
  <c r="H38" i="1"/>
  <c r="G38" i="1"/>
  <c r="F38" i="1"/>
  <c r="I37" i="1"/>
  <c r="K37" i="1" s="1"/>
  <c r="H37" i="1"/>
  <c r="G37" i="1"/>
  <c r="F37" i="1"/>
  <c r="I36" i="1"/>
  <c r="H36" i="1"/>
  <c r="G36" i="1"/>
  <c r="F36" i="1"/>
  <c r="I35" i="1"/>
  <c r="K35" i="1" s="1"/>
  <c r="H35" i="1"/>
  <c r="G35" i="1"/>
  <c r="F35" i="1"/>
  <c r="I34" i="1"/>
  <c r="H34" i="1"/>
  <c r="G34" i="1"/>
  <c r="F34" i="1"/>
  <c r="I33" i="1"/>
  <c r="K33" i="1" s="1"/>
  <c r="H33" i="1"/>
  <c r="G33" i="1"/>
  <c r="F33" i="1"/>
  <c r="I32" i="1"/>
  <c r="H32" i="1"/>
  <c r="G32" i="1"/>
  <c r="F32" i="1"/>
  <c r="I31" i="1"/>
  <c r="K31" i="1" s="1"/>
  <c r="H31" i="1"/>
  <c r="G31" i="1"/>
  <c r="F31" i="1"/>
  <c r="I30" i="1"/>
  <c r="H30" i="1"/>
  <c r="G30" i="1"/>
  <c r="F30" i="1"/>
  <c r="I29" i="1"/>
  <c r="K29" i="1" s="1"/>
  <c r="H29" i="1"/>
  <c r="G29" i="1"/>
  <c r="F29" i="1"/>
  <c r="I28" i="1"/>
  <c r="H28" i="1"/>
  <c r="G28" i="1"/>
  <c r="F28" i="1"/>
  <c r="I27" i="1"/>
  <c r="K27" i="1" s="1"/>
  <c r="H27" i="1"/>
  <c r="G27" i="1"/>
  <c r="F27" i="1"/>
  <c r="I26" i="1"/>
  <c r="H26" i="1"/>
  <c r="G26" i="1"/>
  <c r="F26" i="1"/>
  <c r="I25" i="1"/>
  <c r="K25" i="1" s="1"/>
  <c r="H25" i="1"/>
  <c r="G25" i="1"/>
  <c r="F25" i="1"/>
  <c r="I24" i="1"/>
  <c r="H24" i="1"/>
  <c r="G24" i="1"/>
  <c r="F24" i="1"/>
  <c r="I23" i="1"/>
  <c r="K23" i="1" s="1"/>
  <c r="H23" i="1"/>
  <c r="G23" i="1"/>
  <c r="F23" i="1"/>
  <c r="I22" i="1"/>
  <c r="H22" i="1"/>
  <c r="G22" i="1"/>
  <c r="F22" i="1"/>
  <c r="I21" i="1"/>
  <c r="K21" i="1" s="1"/>
  <c r="H21" i="1"/>
  <c r="G21" i="1"/>
  <c r="F21" i="1"/>
  <c r="I20" i="1"/>
  <c r="H20" i="1"/>
  <c r="G20" i="1"/>
  <c r="F20" i="1"/>
  <c r="I19" i="1"/>
  <c r="K19" i="1" s="1"/>
  <c r="H19" i="1"/>
  <c r="G19" i="1"/>
  <c r="F19" i="1"/>
  <c r="I18" i="1"/>
  <c r="H18" i="1"/>
  <c r="G18" i="1"/>
  <c r="F18" i="1"/>
  <c r="I17" i="1"/>
  <c r="K17" i="1" s="1"/>
  <c r="H17" i="1"/>
  <c r="G17" i="1"/>
  <c r="F17" i="1"/>
  <c r="I16" i="1"/>
  <c r="H16" i="1"/>
  <c r="G16" i="1"/>
  <c r="F16" i="1"/>
  <c r="I15" i="1"/>
  <c r="K15" i="1" s="1"/>
  <c r="H15" i="1"/>
  <c r="G15" i="1"/>
  <c r="F15" i="1"/>
  <c r="I14" i="1"/>
  <c r="H14" i="1"/>
  <c r="G14" i="1"/>
  <c r="F14" i="1"/>
  <c r="I13" i="1"/>
  <c r="K13" i="1" s="1"/>
  <c r="H13" i="1"/>
  <c r="G13" i="1"/>
  <c r="F13" i="1"/>
  <c r="I12" i="1"/>
  <c r="H12" i="1"/>
  <c r="G12" i="1"/>
  <c r="F12" i="1"/>
  <c r="I11" i="1"/>
  <c r="K11" i="1" s="1"/>
  <c r="H11" i="1"/>
  <c r="G11" i="1"/>
  <c r="F11" i="1"/>
  <c r="I10" i="1"/>
  <c r="K10" i="1" s="1"/>
  <c r="H10" i="1"/>
  <c r="G10" i="1"/>
  <c r="F10" i="1"/>
  <c r="I59" i="4"/>
  <c r="H59" i="4"/>
  <c r="I58" i="4"/>
  <c r="H58" i="4"/>
  <c r="I57" i="4"/>
  <c r="H57" i="4"/>
  <c r="I56" i="4"/>
  <c r="H56" i="4"/>
  <c r="I55" i="4"/>
  <c r="H55" i="4"/>
  <c r="I54" i="4"/>
  <c r="H54" i="4"/>
  <c r="I53" i="4"/>
  <c r="H53" i="4"/>
  <c r="I52" i="4"/>
  <c r="H52" i="4"/>
  <c r="I51" i="4"/>
  <c r="H51" i="4"/>
  <c r="I50" i="4"/>
  <c r="H50" i="4"/>
  <c r="I49" i="4"/>
  <c r="H49" i="4"/>
  <c r="I48" i="4"/>
  <c r="H48" i="4"/>
  <c r="I47" i="4"/>
  <c r="H47" i="4"/>
  <c r="I46" i="4"/>
  <c r="H46" i="4"/>
  <c r="I45" i="4"/>
  <c r="H45" i="4"/>
  <c r="I44" i="4"/>
  <c r="H44" i="4"/>
  <c r="I43" i="4"/>
  <c r="H43" i="4"/>
  <c r="I42" i="4"/>
  <c r="H42" i="4"/>
  <c r="I41" i="4"/>
  <c r="H41" i="4"/>
  <c r="I40" i="4"/>
  <c r="H40" i="4"/>
  <c r="I39" i="4"/>
  <c r="H39" i="4"/>
  <c r="I38" i="4"/>
  <c r="H38" i="4"/>
  <c r="I37" i="4"/>
  <c r="H37" i="4"/>
  <c r="I36" i="4"/>
  <c r="H36" i="4"/>
  <c r="I35" i="4"/>
  <c r="H35" i="4"/>
  <c r="I34" i="4"/>
  <c r="H34" i="4"/>
  <c r="I33" i="4"/>
  <c r="H33" i="4"/>
  <c r="I32" i="4"/>
  <c r="H32" i="4"/>
  <c r="I31" i="4"/>
  <c r="H31" i="4"/>
  <c r="I30" i="4"/>
  <c r="H30" i="4"/>
  <c r="I29" i="4"/>
  <c r="H29" i="4"/>
  <c r="I28" i="4"/>
  <c r="H28" i="4"/>
  <c r="I27" i="4"/>
  <c r="H27" i="4"/>
  <c r="I26" i="4"/>
  <c r="H26" i="4"/>
  <c r="I25" i="4"/>
  <c r="H25" i="4"/>
  <c r="I24" i="4"/>
  <c r="H24" i="4"/>
  <c r="I23" i="4"/>
  <c r="H23" i="4"/>
  <c r="I22" i="4"/>
  <c r="H22" i="4"/>
  <c r="I21" i="4"/>
  <c r="H21" i="4"/>
  <c r="I20" i="4"/>
  <c r="H20" i="4"/>
  <c r="I19" i="4"/>
  <c r="H19" i="4"/>
  <c r="I18" i="4"/>
  <c r="H18" i="4"/>
  <c r="I17" i="4"/>
  <c r="H17" i="4"/>
  <c r="I16" i="4"/>
  <c r="H16" i="4"/>
  <c r="I15" i="4"/>
  <c r="H15" i="4"/>
  <c r="I14" i="4"/>
  <c r="H14" i="4"/>
  <c r="I13" i="4"/>
  <c r="H13" i="4"/>
  <c r="I12" i="4"/>
  <c r="H12" i="4"/>
  <c r="I11" i="4"/>
  <c r="H11" i="4"/>
  <c r="I10" i="4"/>
  <c r="K10" i="4" s="1"/>
  <c r="H1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K24" i="4" l="1"/>
  <c r="K21" i="4"/>
  <c r="K33" i="4"/>
  <c r="K45" i="4"/>
  <c r="K18" i="4"/>
  <c r="K30" i="4"/>
  <c r="K42" i="4"/>
  <c r="K54" i="4"/>
  <c r="K27" i="4"/>
  <c r="K39" i="4"/>
  <c r="K57" i="5"/>
  <c r="K12" i="1"/>
  <c r="K18" i="1"/>
  <c r="K24" i="1"/>
  <c r="K30" i="1"/>
  <c r="K36" i="1"/>
  <c r="K42" i="1"/>
  <c r="K46" i="1"/>
  <c r="K48" i="1"/>
  <c r="K52" i="1"/>
  <c r="K54" i="1"/>
  <c r="K12" i="5"/>
  <c r="K18" i="5"/>
  <c r="K24" i="5"/>
  <c r="K30" i="5"/>
  <c r="K36" i="5"/>
  <c r="K42" i="5"/>
  <c r="K48" i="5"/>
  <c r="K54" i="5"/>
  <c r="K28" i="5"/>
  <c r="K34" i="5"/>
  <c r="K40" i="5"/>
  <c r="K46" i="5"/>
  <c r="K55" i="5"/>
  <c r="K58" i="5"/>
  <c r="K16" i="5"/>
  <c r="K52" i="5"/>
  <c r="K22" i="5"/>
  <c r="K14" i="5"/>
  <c r="K20" i="5"/>
  <c r="K26" i="5"/>
  <c r="K32" i="5"/>
  <c r="K38" i="5"/>
  <c r="K44" i="5"/>
  <c r="K50" i="5"/>
  <c r="K56" i="5"/>
  <c r="K59" i="5"/>
  <c r="K10" i="5"/>
  <c r="K12" i="2"/>
  <c r="K18" i="2"/>
  <c r="K24" i="2"/>
  <c r="K30" i="2"/>
  <c r="K36" i="2"/>
  <c r="K42" i="2"/>
  <c r="K48" i="2"/>
  <c r="K54" i="2"/>
  <c r="K22" i="2"/>
  <c r="K34" i="2"/>
  <c r="K40" i="2"/>
  <c r="K52" i="2"/>
  <c r="K58" i="2"/>
  <c r="K16" i="2"/>
  <c r="K28" i="2"/>
  <c r="K46" i="2"/>
  <c r="K14" i="2"/>
  <c r="K20" i="2"/>
  <c r="K32" i="2"/>
  <c r="K38" i="2"/>
  <c r="K44" i="2"/>
  <c r="K50" i="2"/>
  <c r="K56" i="2"/>
  <c r="K26" i="2"/>
  <c r="K10" i="2"/>
  <c r="K16" i="1"/>
  <c r="K22" i="1"/>
  <c r="K28" i="1"/>
  <c r="K34" i="1"/>
  <c r="K40" i="1"/>
  <c r="K58" i="1"/>
  <c r="K20" i="1"/>
  <c r="K26" i="1"/>
  <c r="K32" i="1"/>
  <c r="K44" i="1"/>
  <c r="K50" i="1"/>
  <c r="K14" i="1"/>
  <c r="K38" i="1"/>
  <c r="K56" i="1"/>
  <c r="K36" i="4"/>
  <c r="K48" i="4"/>
  <c r="K51" i="4"/>
  <c r="K57" i="4"/>
  <c r="K22" i="4"/>
  <c r="K31" i="4"/>
  <c r="K49" i="4"/>
  <c r="K19" i="4"/>
  <c r="K28" i="4"/>
  <c r="K37" i="4"/>
  <c r="K52" i="4"/>
  <c r="K25" i="4"/>
  <c r="K34" i="4"/>
  <c r="K40" i="4"/>
  <c r="K43" i="4"/>
  <c r="K46" i="4"/>
  <c r="K55" i="4"/>
  <c r="K58" i="4"/>
  <c r="K26" i="4"/>
  <c r="K38" i="4"/>
  <c r="K53" i="4"/>
  <c r="K23" i="4"/>
  <c r="K32" i="4"/>
  <c r="K41" i="4"/>
  <c r="K47" i="4"/>
  <c r="K59" i="4"/>
  <c r="K20" i="4"/>
  <c r="K29" i="4"/>
  <c r="K35" i="4"/>
  <c r="K44" i="4"/>
  <c r="K50" i="4"/>
  <c r="K56" i="4"/>
  <c r="G6" i="4"/>
  <c r="G6" i="1"/>
  <c r="G6" i="2"/>
  <c r="G6" i="5"/>
  <c r="F17" i="4" l="1"/>
  <c r="F14" i="4"/>
  <c r="F12" i="4"/>
  <c r="F16" i="4"/>
  <c r="F15" i="4"/>
  <c r="F13" i="4"/>
  <c r="F11" i="4"/>
  <c r="F10" i="4"/>
  <c r="K60" i="5"/>
  <c r="F36" i="3"/>
  <c r="E36" i="3" s="1"/>
  <c r="F27" i="3"/>
  <c r="E27" i="3" s="1"/>
  <c r="F18" i="3"/>
  <c r="E18" i="3" s="1"/>
  <c r="K9" i="5"/>
  <c r="K9" i="1"/>
  <c r="K9" i="4"/>
  <c r="K14" i="4" l="1"/>
  <c r="K17" i="4"/>
  <c r="K13" i="4"/>
  <c r="K15" i="4"/>
  <c r="K16" i="4"/>
  <c r="K11" i="4"/>
  <c r="K12" i="4"/>
  <c r="K60" i="1" l="1"/>
  <c r="E23" i="3" s="1"/>
  <c r="F19" i="3" s="1"/>
  <c r="K60" i="4"/>
  <c r="E19" i="3" s="1"/>
  <c r="G41" i="3"/>
  <c r="G38" i="3" s="1"/>
  <c r="G23" i="3" l="1"/>
  <c r="G32" i="3"/>
  <c r="G29" i="3" s="1"/>
  <c r="E20" i="3"/>
  <c r="K9" i="2" l="1"/>
  <c r="K60" i="2" l="1"/>
  <c r="F23" i="3" s="1"/>
  <c r="G19" i="3" l="1"/>
  <c r="G20" i="3" s="1"/>
  <c r="F20" i="3"/>
</calcChain>
</file>

<file path=xl/sharedStrings.xml><?xml version="1.0" encoding="utf-8"?>
<sst xmlns="http://schemas.openxmlformats.org/spreadsheetml/2006/main" count="294" uniqueCount="123">
  <si>
    <t>เงื่อนไขเงินชดเชย ตามร่างพระราชบัญญัติคุ้มครองแรงงานฉบับใหม่</t>
  </si>
  <si>
    <t>อายุงานรวมจนถึงเกษียณอายุ</t>
  </si>
  <si>
    <t>ครบ 1 ปี แต่ไม่ครบ 3 ปี</t>
  </si>
  <si>
    <t>ครบ 120 วัน แต่ไม่ครบ 1 ปี</t>
  </si>
  <si>
    <t>ครบ 3 ปี แต่ไม่ครบ 6 ปี</t>
  </si>
  <si>
    <t>ครบ 6 ปี แต่ไม่ครบ 10 ปี</t>
  </si>
  <si>
    <t>ครบ 10 ปี แต่ไม่ครบ 20 ปี</t>
  </si>
  <si>
    <t>ครบ 20 ปี หรือมากกว่า</t>
  </si>
  <si>
    <t>ข้อมูลพนักงาน</t>
  </si>
  <si>
    <t>รหัสพนักงาน</t>
  </si>
  <si>
    <t>วันเกิด</t>
  </si>
  <si>
    <t>วันเข้าทำงาน</t>
  </si>
  <si>
    <t>อายุเกษียณ</t>
  </si>
  <si>
    <t>เงินเดือนปัจจุบัน</t>
  </si>
  <si>
    <t>อายุงาน</t>
  </si>
  <si>
    <t>อายุงานทั้งหมดที่เป็นไปได้</t>
  </si>
  <si>
    <t>เงื่อนไขตามร่างกฎหมาย</t>
  </si>
  <si>
    <t>ABS001</t>
  </si>
  <si>
    <t>ABS002</t>
  </si>
  <si>
    <t>ABS003</t>
  </si>
  <si>
    <t>ABS004</t>
  </si>
  <si>
    <t>ABS005</t>
  </si>
  <si>
    <t>ABS006</t>
  </si>
  <si>
    <t>ABS007</t>
  </si>
  <si>
    <t>ABS008</t>
  </si>
  <si>
    <t>ABS009</t>
  </si>
  <si>
    <t>ABS010</t>
  </si>
  <si>
    <t>02-May-1995</t>
  </si>
  <si>
    <t>16-Apr-1984</t>
  </si>
  <si>
    <t>05-Jun-1965</t>
  </si>
  <si>
    <t>27-Jun-1996</t>
  </si>
  <si>
    <t>25-Dec-1990</t>
  </si>
  <si>
    <t>02-Feb-1998</t>
  </si>
  <si>
    <t>02-Oct-1977</t>
  </si>
  <si>
    <t>17-Jan-1965</t>
  </si>
  <si>
    <t>20-Nov-1965</t>
  </si>
  <si>
    <t>19-Nov-1975</t>
  </si>
  <si>
    <t>01-Jul-2015</t>
  </si>
  <si>
    <t>วันประเมิน</t>
  </si>
  <si>
    <t>Total</t>
  </si>
  <si>
    <t>ไม่ครบ 120 วัน</t>
  </si>
  <si>
    <t>การพิสูจน์ยอดหนี้สิน (สินทรัพย์) ที่กำหนดไว้สุทธิ</t>
  </si>
  <si>
    <t>หนี้สิน (สินทรัพย์) ผลประโยชน์ที่กำหนดไว้สุทธิ ณ ต้นปีงบประมาณ</t>
  </si>
  <si>
    <t>ต้นทุนของผลประโยชน์ที่กำหนดไว้ในกำไรหรือขาดทุน</t>
  </si>
  <si>
    <t>การจ่ายเงินสมทบของนายจ้าง</t>
  </si>
  <si>
    <t>จำนวนที่กลับรายการบัญชี</t>
  </si>
  <si>
    <t>หนี้สิน (สินทรัพย์) ผลประโยชน์ที่กำหนดไว้สุทธิ ณ สิ้นปีงบประมาณ</t>
  </si>
  <si>
    <t>คำอธิบายประกอบการคำนวณ</t>
  </si>
  <si>
    <t>วันประเมินภาระผูกพัน</t>
  </si>
  <si>
    <t>Turnover rate</t>
  </si>
  <si>
    <t>พนักงานลาออก</t>
  </si>
  <si>
    <t>คำนวณอัตราหมุนเวียนพนักงาน</t>
  </si>
  <si>
    <t>พนักงาน ณ ต้นปี</t>
  </si>
  <si>
    <t>ความน่าจะเป็นที่อยู่จนเกษียณอายุ</t>
  </si>
  <si>
    <t>อายุปัจจุบัน</t>
  </si>
  <si>
    <t>หากคำนวณตามหลักคณิตศาสตร์ประกันภัย สมมติฐานอัตราการหมุนเวียนพนักงานจะต้องทำสถิติอย่างละเอียดตามช่วงอายุ และใช้วิจารณญาณของนักคณิตศาสตร์ประกันภัยในการกำหนด</t>
  </si>
  <si>
    <t>หมายเหตุ : การคำนวณภาระผูกพันผลประโยชน์พนักงานเบื้องต้นนี้ เป็นเพียงการประมาณการตัวเลขเพียงคร่าวๆ เท่านั้น</t>
  </si>
  <si>
    <t xml:space="preserve">     2. กรอกจำนวนพนักงานลาออกโดยสมัครใจ (ไม่นับรวมคนที่เข้าและออกในปีงบประมาณเดียวกัน)</t>
  </si>
  <si>
    <t xml:space="preserve">     3. กรอกจำนวนพนักงาน ณ ต้นปีงบประมาณ</t>
  </si>
  <si>
    <t>https://www.youtube.com/watch?time_continue=67&amp;v=ZzolbZ7jCsI&amp;feature=emb_title</t>
  </si>
  <si>
    <t xml:space="preserve">     1. กรอกวันประเมินภาระผูกพัน (วัน/เดือน/ปี)</t>
  </si>
  <si>
    <t>FSA, FIA, FSAT, FRM, MBA, MScFE (Distinction), B.Eng (Honors)</t>
  </si>
  <si>
    <t>วุฒิการศึกษาและคุณวุฒิ</t>
  </si>
  <si>
    <t>ผลงานดีเด่นในภูมิภาค</t>
  </si>
  <si>
    <t>ประสบการณ์การทำงานและตำแหน่งงานในสังคม</t>
  </si>
  <si>
    <t>ผลงานสาธารณะ</t>
  </si>
  <si>
    <t>082-8997979</t>
  </si>
  <si>
    <t>087-1007199</t>
  </si>
  <si>
    <t>tommy.pichet@actuarialbiz.com</t>
  </si>
  <si>
    <t>Supicha@actuarialbiz.com</t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</si>
  <si>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ปริญญาตรี วิศวกรรมศาสตร์บัณฑิต จุฬาลงกรณ์มหาวิทยาลัย (เกียรตินิยม)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</si>
  <si>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ปริญญาโท วิศวกรรมการเงิน City University of Hong Kong (Distinction)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</si>
  <si>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ปริญญาโท บริหารธุรกิจ (MBA) City University of Hong Kong (Best presentation award)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</si>
  <si>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นักคณิตศาสตร์ประกันภัยคุณวุฒิระดับเฟลโล่ของประเทศสหรัฐอเมริกา (Fellow of the Society of Actuaries, FSA)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</si>
  <si>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นักคณิตศาสตร์ประกันภัยคุณวุฒิระดับเฟลโล่ของสหราชอาณาจักรอังกฤษ (Fellow of the Institutes of Actuaries, FIA)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</si>
  <si>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นักคณิตศาสตร์ประกันภัยคุณวุฒิระดับเฟลโล่ของประเทศไทย (Fellow of the Society of Actuaries of Thailand, FSAT)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</si>
  <si>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Financial Risk Manager (FRM) – Global Association of Risk Professional จากประเทศสหรัฐอเมริกา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</si>
  <si>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 xml:space="preserve">Chartered Financial Analyst ระดับกลาง (passed CFA level 2) ของ The CFA Institute จากประเทศสหรัฐอเมริกา 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</si>
  <si>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ใบอนุญาตผู้แนะนำการลงทุนด้านหลักทรัพย์ จากสำนักงานคณะกรรมการกำกับหลักทรัพย์และตลาดหลักทรัพย์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</si>
  <si>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ใบอนุญาตเป็นนักคณิตศาสตร์ประกันภัยด้านประกันชีวิต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</si>
  <si>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ใบอนุญาตเป็นนักคณิตศาสตร์ประกันภัยด้านประกันวินาศภัย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</si>
  <si>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สมาชิกระดับสามัญ ของสภาวิชาชีพบัญชี ในพระบรมราชูปถัมภ์ (Federation of Accounting Professions)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</si>
  <si>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“Young ASEAN Manager Award (YAMA)” ในปี 2012 จากสภาธุรกิจประกันภัยในอาเซียน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</si>
  <si>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>“นักสถิติดีเด่นแห่งชาติ” ในปี 2016 จากสมาคมสถิติแห่งประเทศไทย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</si>
  <si>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</t>
    </r>
    <r>
      <rPr>
        <sz val="14"/>
        <color rgb="FF000000"/>
        <rFont val="Cordia New"/>
        <family val="2"/>
      </rPr>
      <t xml:space="preserve">“อาจารย์ดีเด่น” ในปี 2017 จากคณะบริหารธุรกิจ มหาวิทยาลัยนิด้า </t>
    </r>
  </si>
  <si>
    <r>
      <t>“อาจารย์ทอมมี่</t>
    </r>
    <r>
      <rPr>
        <b/>
        <sz val="24"/>
        <color rgb="FF000000"/>
        <rFont val="Cordia New"/>
        <family val="2"/>
      </rPr>
      <t xml:space="preserve"> </t>
    </r>
    <r>
      <rPr>
        <b/>
        <sz val="28"/>
        <color rgb="FF000000"/>
        <rFont val="Cordia New"/>
        <family val="2"/>
      </rPr>
      <t>(พิเชฐ เจียรมณีทวีสิน)”</t>
    </r>
  </si>
  <si>
    <t>การคำนวณภาระผูกพันผลประโยชน์พนักงานแบบย่อ (ไม่ใช้หลักคณิตศาสตร์ประกันภัย)</t>
  </si>
  <si>
    <t>ตัวอย่างคลิปวีดีโอ (6 นาที) เพื่ออธิบายวิธีการใช้งาน worksheet นี้</t>
  </si>
  <si>
    <t>1.   ในกรณีที่ คำนวณครั้งแรก และต้องการปรับปรุงงบย้อนหลัง (Restatement) ให้กรอกข้อมูลย้อนหลังไปจนถึงปีที่ต้องการปรับปรุงงบ</t>
  </si>
  <si>
    <t>2.   ในกรณีที่ คำนวณครั้งแรก และต้องการรับรู้ค่าใช้จ่ายทั้งหมดในปี ให้กรอกข้อมูลพนักงานเฉพาะปีล่าสุดเท่านั้น</t>
  </si>
  <si>
    <t>3. ในกรณีที่เคยบันทึกบัญชีแล้ว ให้กรอกข้อมูลพนักงานเฉพาะปีล่าสุดเท่านั้น และกรอกตัวเลขยอดยกมาจากปีงบประมาณก่อนหน้า</t>
  </si>
  <si>
    <t xml:space="preserve"> เลือกวิธีการบันทึกบัญชี ดังนี้</t>
  </si>
  <si>
    <r>
      <rPr>
        <b/>
        <sz val="10"/>
        <color theme="1"/>
        <rFont val="Tahoma"/>
        <family val="2"/>
        <scheme val="minor"/>
      </rPr>
      <t>1.</t>
    </r>
    <r>
      <rPr>
        <sz val="10"/>
        <color theme="1"/>
        <rFont val="Tahoma"/>
        <family val="2"/>
        <scheme val="minor"/>
      </rPr>
      <t xml:space="preserve"> Worksheet การคำนวณนี้ อ้างอิงถึง การคำนวณตามมาตรฐาน TFRS for NPAEs บทที่ 16 การประมาณการหนี้สินและหนี้สินที่อาจเกิดขึ้น </t>
    </r>
  </si>
  <si>
    <r>
      <rPr>
        <b/>
        <sz val="10"/>
        <color theme="1"/>
        <rFont val="Tahoma"/>
        <family val="2"/>
        <scheme val="minor"/>
      </rPr>
      <t>2.</t>
    </r>
    <r>
      <rPr>
        <sz val="10"/>
        <color theme="1"/>
        <rFont val="Tahoma"/>
        <family val="2"/>
        <scheme val="minor"/>
      </rPr>
      <t xml:space="preserve"> Worksheet การคำนวณนี้ เป็นการคำนวณอย่างย่อ โดยวิธีการประมาณการที่ดีที่สุด ตามมาตรฐาน TFRS for NPAEs ย่อหน้า 310-312 โดยไม่ได้ใช้หลักคณิตศาสตร์ประกันภัย</t>
    </r>
  </si>
  <si>
    <r>
      <rPr>
        <b/>
        <sz val="10"/>
        <color theme="1"/>
        <rFont val="Tahoma"/>
        <family val="2"/>
        <scheme val="minor"/>
      </rPr>
      <t xml:space="preserve">3. </t>
    </r>
    <r>
      <rPr>
        <sz val="10"/>
        <color theme="1"/>
        <rFont val="Tahoma"/>
        <family val="2"/>
        <scheme val="minor"/>
      </rPr>
      <t>Worksheet การคำนวณนี้ มีการฝังสูตรสถิติไว้เท่านั้น ไม่ได้มีการใช้สมมติฐานทางคณิตศาสตร์ประกันภัย เช่น อัตรามรณะ อัตราการขึ้นเงินเดือน หรือ อัตราคิดลด แต่อย่างใด</t>
    </r>
  </si>
  <si>
    <r>
      <rPr>
        <b/>
        <sz val="10"/>
        <color theme="1"/>
        <rFont val="Tahoma"/>
        <family val="2"/>
        <scheme val="minor"/>
      </rPr>
      <t>4.</t>
    </r>
    <r>
      <rPr>
        <sz val="10"/>
        <color theme="1"/>
        <rFont val="Tahoma"/>
        <family val="2"/>
        <scheme val="minor"/>
      </rPr>
      <t xml:space="preserve"> โปรดใช้ดุลยพินิจในการคำนวณและการลงบัญชีทุกครั้ง ทั้งนี้ ทาง ABS ไม่ได้มีส่วนรับผิดชอบกับผลลัพธ์ที่เกิดขึ้น ไม่ว่าจะเป็นการตั้งหนี้สินสูงไปหรือต่ำเกินไป</t>
    </r>
  </si>
  <si>
    <r>
      <rPr>
        <b/>
        <sz val="10"/>
        <color theme="1"/>
        <rFont val="Tahoma"/>
        <family val="2"/>
        <scheme val="minor"/>
      </rPr>
      <t>5.</t>
    </r>
    <r>
      <rPr>
        <sz val="10"/>
        <color theme="1"/>
        <rFont val="Tahoma"/>
        <family val="2"/>
        <scheme val="minor"/>
      </rPr>
      <t xml:space="preserve"> เมื่อจำนวนพนักงานหรือการประมาณการหนี้สินภาระผูกพันผลประโยชน์พนักงานเริ่มมีนัยสำคัญกับบริษัท ควรปรึกษาผู้สอบบัญชีเพื่อใช้การคำนวณตามหลักคณิตศาสตร์ประกันภัย</t>
    </r>
  </si>
  <si>
    <r>
      <rPr>
        <b/>
        <sz val="10"/>
        <color theme="1"/>
        <rFont val="Tahoma"/>
        <family val="2"/>
        <scheme val="minor"/>
      </rPr>
      <t>6.</t>
    </r>
    <r>
      <rPr>
        <sz val="10"/>
        <color theme="1"/>
        <rFont val="Tahoma"/>
        <family val="2"/>
        <scheme val="minor"/>
      </rPr>
      <t xml:space="preserve"> ทาง ABS ขอสงวนสิทธิ์ ไม่อนุญาตให้นำมาดัดแปลง ตัดต่อ หรือนำไปใช้ในการพาณิชย์ประการใด เว้นแต่จะได้รับการยินยอมเป็นลายลักษณ์อักษร</t>
    </r>
  </si>
  <si>
    <t>สนใจคำนวณผลประโยชน์พนักงาน ตามหลักคณิตศาสตร์ประกันภัย ติดต่อได้ที่</t>
  </si>
  <si>
    <t>ตารางสรุปตัวเลขผลลัพธ์ที่ต้องลงบันทึกบัญชี</t>
  </si>
  <si>
    <t>การคำนวณภาระผูกพันผลประโยชน์พนักงานแบบย่อ (ไม่ได้คำนวณตามหลักคณิตศาสตร์ประกันภัย)</t>
  </si>
  <si>
    <t>จำนวนปีที่ทำงาน</t>
  </si>
  <si>
    <t>4. ลบตัวอย่างข้อมูล กรอกข้อมูลพนักงานของบริษัทในช่องสีเหลืองทั้งหมด</t>
  </si>
  <si>
    <t>คุณศุภิชา ตั้งวิมลวุฒิวงศ์</t>
  </si>
  <si>
    <t>อาจารย์ทอมมี่ (พิเชฐ เจียรมณีทวีสิน)</t>
  </si>
  <si>
    <t>สามารถดูข้อมูลเพิ่มเติมได้ที่ : www.actuarialbiz.com</t>
  </si>
  <si>
    <t>เงินชดเชย (เดือน)
สามารถแก้ไขได้</t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</si>
  <si>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กรรมการผู้จัดการ บริษัท แอคชัวเรียล บิสซิเนส โซลูชั่น จำกัด (ABS)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</si>
  <si>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นายกสมาคมนักคณิตศาสตร์ประกันภัยแห่งประเทศไทย (SOAT)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</si>
  <si>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อาจารย์พิเศษ (วิศวกรรมการเงิน) สถาบันบัณฑิตพัฒนบริหารศาสตร์ และคณะบริหารธุรกิจ (NIDA)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</si>
  <si>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รองเลขาธิการ สภาธุรกิจประกันภัย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</si>
  <si>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อนุกรรมการบริหารการลงทุน สำนักงานประกันสังคม (SSO)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</si>
  <si>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กรรมการ สำนักงานอัตราเบี้ยประกันวินาศภัย (IPRB)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</si>
  <si>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ประธานอนุกรรมการคณิตศาสตร์ประกันภัย สมาคมประกันชีวิตไทย (TLAA)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</si>
  <si>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ผู้อำนวยการ - คณิตศาสตร์ประกันภัย บริษัท เอไอเอ ประเทศไทย จำกัด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</si>
  <si>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วิศวกร มิชชิลิน (ยางสยามพระประแดง) 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</si>
  <si>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คอลัมน์ คุยฟุ้งเรื่องการเงิน หนังสือพิมพ์ประชาชาติธุรกิจ / หนังสือพิมพ์เส้นทางนักขาย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</si>
  <si>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หนังสือพ็อกเกตบุ๊ค Best Seller - ให้เงินทำงาน ภาค 1 และ ภาค 2 / The Top Job Secret ภาค 1 และ ภาค 2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</si>
  <si>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บรรณาธิการ วารสารรายไตรมาส “สวัสดีแอคชัวรี”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</si>
  <si>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วางแผนการเงินเพื่อการเกษียณ รายการ INN WHY</t>
    </r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</si>
  <si>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คณิตศาสตร์ประกันภัย รายการ Money Talk</t>
    </r>
  </si>
  <si>
    <t>ศึกษาการคำนวณผลประโยชน์พนักงานตามมาตรฐานการบัญชีฉบับที่ 19 ด้วยหลักคณิตศาสตร์ประกันภัยเพิ่มเติมได้ที่ www.actuarialbiz.com/th/knowledge</t>
  </si>
  <si>
    <r>
      <rPr>
        <sz val="14"/>
        <color theme="1"/>
        <rFont val="Wingdings"/>
        <charset val="2"/>
      </rPr>
      <t></t>
    </r>
    <r>
      <rPr>
        <sz val="14"/>
        <color theme="1"/>
        <rFont val="Cordia New"/>
        <family val="2"/>
      </rPr>
      <t xml:space="preserve">    คอลัมน์นิสต์ด้านการเงิน</t>
    </r>
    <r>
      <rPr>
        <sz val="14"/>
        <color theme="1"/>
        <rFont val="Cordia New"/>
        <family val="2"/>
        <charset val="2"/>
      </rPr>
      <t xml:space="preserve"> FINNOMENA / POSTTODAY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</si>
</sst>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-* #,##0_-;\-* #,##0_-;_-* &quot;-&quot;??_-;_-@_-"/>
    <numFmt numFmtId="188" formatCode="[$-409]d\-mmm\-yyyy;@"/>
  </numFmts>
  <fonts count="40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8"/>
      <color theme="1"/>
      <name val="Tahoma"/>
      <family val="2"/>
      <charset val="222"/>
      <scheme val="minor"/>
    </font>
    <font>
      <b/>
      <sz val="9"/>
      <color rgb="FFFF0000"/>
      <name val="Tahoma"/>
      <family val="2"/>
      <scheme val="minor"/>
    </font>
    <font>
      <b/>
      <sz val="9"/>
      <color theme="0"/>
      <name val="Tahoma"/>
      <family val="2"/>
      <scheme val="minor"/>
    </font>
    <font>
      <b/>
      <sz val="11"/>
      <color theme="0"/>
      <name val="Tahoma"/>
      <family val="2"/>
      <scheme val="minor"/>
    </font>
    <font>
      <b/>
      <sz val="9"/>
      <color theme="1"/>
      <name val="Tahoma"/>
      <family val="2"/>
      <scheme val="minor"/>
    </font>
    <font>
      <sz val="9"/>
      <color theme="1"/>
      <name val="Tahoma"/>
      <family val="2"/>
      <scheme val="minor"/>
    </font>
    <font>
      <i/>
      <sz val="9"/>
      <color theme="1"/>
      <name val="Tahoma"/>
      <family val="2"/>
      <scheme val="minor"/>
    </font>
    <font>
      <b/>
      <sz val="9"/>
      <color indexed="10"/>
      <name val="Tahoma"/>
      <family val="2"/>
      <scheme val="minor"/>
    </font>
    <font>
      <b/>
      <sz val="9"/>
      <color indexed="8"/>
      <name val="Tahoma"/>
      <family val="2"/>
      <scheme val="minor"/>
    </font>
    <font>
      <u/>
      <sz val="11"/>
      <color theme="10"/>
      <name val="Tahoma"/>
      <family val="2"/>
      <charset val="222"/>
      <scheme val="minor"/>
    </font>
    <font>
      <b/>
      <sz val="12"/>
      <color theme="0"/>
      <name val="Tahoma"/>
      <family val="2"/>
      <scheme val="minor"/>
    </font>
    <font>
      <b/>
      <sz val="12"/>
      <color theme="1"/>
      <name val="Tahoma"/>
      <family val="2"/>
      <scheme val="minor"/>
    </font>
    <font>
      <sz val="12"/>
      <color rgb="FF000000"/>
      <name val="DB Heavent"/>
    </font>
    <font>
      <sz val="14"/>
      <color theme="1"/>
      <name val="DB Heavent"/>
    </font>
    <font>
      <sz val="18"/>
      <color theme="1"/>
      <name val="DB Heavent"/>
    </font>
    <font>
      <u/>
      <sz val="14"/>
      <color theme="10"/>
      <name val="DB Heavent"/>
    </font>
    <font>
      <sz val="14"/>
      <color theme="1"/>
      <name val="Tahoma"/>
      <family val="2"/>
      <charset val="222"/>
      <scheme val="minor"/>
    </font>
    <font>
      <sz val="14"/>
      <color theme="1"/>
      <name val="Wingdings"/>
      <charset val="2"/>
    </font>
    <font>
      <b/>
      <sz val="28"/>
      <color rgb="FF000000"/>
      <name val="Cordia New"/>
      <family val="2"/>
    </font>
    <font>
      <b/>
      <sz val="24"/>
      <color rgb="FF000000"/>
      <name val="Cordia New"/>
      <family val="2"/>
    </font>
    <font>
      <sz val="11"/>
      <color theme="1"/>
      <name val="Cordia New"/>
      <family val="2"/>
    </font>
    <font>
      <sz val="16"/>
      <color rgb="FF000000"/>
      <name val="Cordia New"/>
      <family val="2"/>
    </font>
    <font>
      <b/>
      <sz val="14"/>
      <color rgb="FF000000"/>
      <name val="Cordia New"/>
      <family val="2"/>
    </font>
    <font>
      <sz val="14"/>
      <color theme="1"/>
      <name val="Cordia New"/>
      <family val="2"/>
    </font>
    <font>
      <sz val="14"/>
      <color rgb="FF000000"/>
      <name val="Cordia New"/>
      <family val="2"/>
    </font>
    <font>
      <sz val="14"/>
      <color theme="1"/>
      <name val="Cordia New"/>
      <family val="2"/>
      <charset val="2"/>
    </font>
    <font>
      <b/>
      <sz val="18"/>
      <color theme="1"/>
      <name val="Cordia New"/>
      <family val="2"/>
    </font>
    <font>
      <sz val="16"/>
      <color theme="1"/>
      <name val="Cordia New"/>
      <family val="2"/>
    </font>
    <font>
      <u/>
      <sz val="14"/>
      <color theme="10"/>
      <name val="Cordia New"/>
      <family val="2"/>
    </font>
    <font>
      <u/>
      <sz val="16"/>
      <color theme="10"/>
      <name val="Cordia New"/>
      <family val="2"/>
    </font>
    <font>
      <b/>
      <sz val="16"/>
      <color rgb="FF000000"/>
      <name val="Cordia New"/>
      <family val="2"/>
    </font>
    <font>
      <sz val="10"/>
      <color theme="1"/>
      <name val="Tahoma"/>
      <family val="2"/>
      <scheme val="minor"/>
    </font>
    <font>
      <u/>
      <sz val="10"/>
      <color rgb="FFFF0000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b/>
      <sz val="16"/>
      <color theme="1"/>
      <name val="Cordia New"/>
      <family val="2"/>
    </font>
    <font>
      <b/>
      <sz val="9"/>
      <name val="Tahoma"/>
      <family val="2"/>
      <scheme val="minor"/>
    </font>
    <font>
      <b/>
      <u/>
      <sz val="10"/>
      <color theme="10"/>
      <name val="Tahoma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147">
    <xf numFmtId="0" fontId="0" fillId="0" borderId="0" xfId="0"/>
    <xf numFmtId="0" fontId="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88" fontId="6" fillId="2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188" fontId="7" fillId="2" borderId="0" xfId="0" applyNumberFormat="1" applyFont="1" applyFill="1" applyAlignment="1">
      <alignment horizontal="center" vertical="center"/>
    </xf>
    <xf numFmtId="188" fontId="7" fillId="2" borderId="3" xfId="0" applyNumberFormat="1" applyFont="1" applyFill="1" applyBorder="1" applyAlignment="1">
      <alignment horizontal="center" vertical="center"/>
    </xf>
    <xf numFmtId="187" fontId="7" fillId="2" borderId="0" xfId="1" applyNumberFormat="1" applyFont="1" applyFill="1" applyAlignment="1">
      <alignment horizontal="center" vertical="center"/>
    </xf>
    <xf numFmtId="9" fontId="7" fillId="0" borderId="0" xfId="2" applyFont="1" applyAlignment="1">
      <alignment horizontal="center" vertical="center"/>
    </xf>
    <xf numFmtId="2" fontId="7" fillId="0" borderId="3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187" fontId="6" fillId="0" borderId="3" xfId="0" applyNumberFormat="1" applyFont="1" applyBorder="1" applyAlignment="1">
      <alignment vertical="center"/>
    </xf>
    <xf numFmtId="0" fontId="6" fillId="0" borderId="4" xfId="0" applyFont="1" applyBorder="1" applyAlignment="1">
      <alignment horizontal="centerContinuous" vertical="center"/>
    </xf>
    <xf numFmtId="0" fontId="6" fillId="0" borderId="5" xfId="0" applyFont="1" applyBorder="1" applyAlignment="1">
      <alignment horizontal="centerContinuous" vertical="center"/>
    </xf>
    <xf numFmtId="187" fontId="6" fillId="0" borderId="4" xfId="0" applyNumberFormat="1" applyFont="1" applyBorder="1" applyAlignment="1">
      <alignment vertical="center"/>
    </xf>
    <xf numFmtId="188" fontId="7" fillId="0" borderId="0" xfId="0" applyNumberFormat="1" applyFont="1" applyAlignment="1">
      <alignment vertical="center"/>
    </xf>
    <xf numFmtId="188" fontId="6" fillId="0" borderId="2" xfId="0" applyNumberFormat="1" applyFont="1" applyBorder="1" applyAlignment="1">
      <alignment horizontal="center" vertical="center" wrapText="1"/>
    </xf>
    <xf numFmtId="188" fontId="6" fillId="0" borderId="1" xfId="0" applyNumberFormat="1" applyFont="1" applyBorder="1" applyAlignment="1">
      <alignment horizontal="center" vertical="center" wrapText="1"/>
    </xf>
    <xf numFmtId="188" fontId="6" fillId="0" borderId="5" xfId="0" applyNumberFormat="1" applyFont="1" applyBorder="1" applyAlignment="1">
      <alignment horizontal="centerContinuous" vertical="center"/>
    </xf>
    <xf numFmtId="188" fontId="6" fillId="0" borderId="4" xfId="0" applyNumberFormat="1" applyFont="1" applyBorder="1" applyAlignment="1">
      <alignment horizontal="centerContinuous" vertical="center"/>
    </xf>
    <xf numFmtId="0" fontId="7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88" fontId="10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indent="2"/>
    </xf>
    <xf numFmtId="0" fontId="9" fillId="0" borderId="0" xfId="0" applyFont="1" applyAlignment="1">
      <alignment horizontal="left" vertical="center" indent="2"/>
    </xf>
    <xf numFmtId="0" fontId="7" fillId="2" borderId="1" xfId="0" applyFont="1" applyFill="1" applyBorder="1" applyAlignment="1">
      <alignment vertical="center"/>
    </xf>
    <xf numFmtId="9" fontId="6" fillId="0" borderId="1" xfId="2" applyFont="1" applyBorder="1" applyAlignment="1">
      <alignment horizontal="center" vertical="center"/>
    </xf>
    <xf numFmtId="0" fontId="11" fillId="0" borderId="0" xfId="3" applyAlignment="1">
      <alignment vertical="center"/>
    </xf>
    <xf numFmtId="9" fontId="10" fillId="0" borderId="1" xfId="2" applyFont="1" applyBorder="1" applyAlignment="1">
      <alignment horizontal="center" vertical="center"/>
    </xf>
    <xf numFmtId="188" fontId="6" fillId="2" borderId="1" xfId="0" applyNumberFormat="1" applyFont="1" applyFill="1" applyBorder="1" applyAlignment="1" applyProtection="1">
      <alignment horizontal="center" vertical="center"/>
      <protection locked="0"/>
    </xf>
    <xf numFmtId="187" fontId="7" fillId="2" borderId="0" xfId="1" applyNumberFormat="1" applyFont="1" applyFill="1" applyAlignment="1" applyProtection="1">
      <alignment vertical="center"/>
      <protection locked="0"/>
    </xf>
    <xf numFmtId="0" fontId="5" fillId="4" borderId="0" xfId="0" applyFont="1" applyFill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centerContinuous" vertical="center"/>
      <protection locked="0"/>
    </xf>
    <xf numFmtId="0" fontId="7" fillId="0" borderId="0" xfId="0" applyFont="1" applyAlignment="1" applyProtection="1">
      <alignment horizontal="centerContinuous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indent="1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7" fillId="3" borderId="0" xfId="0" applyFont="1" applyFill="1" applyAlignment="1" applyProtection="1">
      <alignment vertical="center"/>
      <protection locked="0"/>
    </xf>
    <xf numFmtId="0" fontId="7" fillId="3" borderId="2" xfId="0" applyFont="1" applyFill="1" applyBorder="1" applyAlignment="1" applyProtection="1">
      <alignment horizontal="center" vertical="center"/>
      <protection locked="0"/>
    </xf>
    <xf numFmtId="187" fontId="7" fillId="0" borderId="0" xfId="1" applyNumberFormat="1" applyFont="1" applyAlignment="1" applyProtection="1">
      <alignment vertical="center"/>
      <protection locked="0"/>
    </xf>
    <xf numFmtId="187" fontId="7" fillId="3" borderId="0" xfId="1" applyNumberFormat="1" applyFont="1" applyFill="1" applyAlignment="1" applyProtection="1">
      <alignment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187" fontId="7" fillId="0" borderId="5" xfId="1" applyNumberFormat="1" applyFont="1" applyBorder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6" borderId="0" xfId="0" applyFont="1" applyFill="1" applyAlignment="1" applyProtection="1">
      <alignment vertical="center"/>
      <protection locked="0"/>
    </xf>
    <xf numFmtId="0" fontId="11" fillId="0" borderId="0" xfId="3"/>
    <xf numFmtId="0" fontId="12" fillId="4" borderId="0" xfId="0" applyFont="1" applyFill="1" applyAlignment="1" applyProtection="1">
      <alignment horizontal="left" vertical="center" indent="2"/>
      <protection locked="0"/>
    </xf>
    <xf numFmtId="0" fontId="0" fillId="6" borderId="0" xfId="0" applyFill="1"/>
    <xf numFmtId="0" fontId="14" fillId="6" borderId="0" xfId="0" applyFont="1" applyFill="1" applyAlignment="1">
      <alignment horizontal="left" vertical="center" readingOrder="1"/>
    </xf>
    <xf numFmtId="0" fontId="0" fillId="6" borderId="0" xfId="0" applyFill="1" applyBorder="1"/>
    <xf numFmtId="0" fontId="16" fillId="6" borderId="0" xfId="0" applyFont="1" applyFill="1" applyBorder="1" applyAlignment="1">
      <alignment vertical="center"/>
    </xf>
    <xf numFmtId="0" fontId="15" fillId="6" borderId="0" xfId="0" applyFont="1" applyFill="1" applyBorder="1"/>
    <xf numFmtId="0" fontId="15" fillId="6" borderId="0" xfId="0" applyFont="1" applyFill="1" applyAlignment="1">
      <alignment horizontal="center"/>
    </xf>
    <xf numFmtId="0" fontId="17" fillId="6" borderId="0" xfId="3" applyFont="1" applyFill="1" applyAlignment="1">
      <alignment horizontal="center"/>
    </xf>
    <xf numFmtId="0" fontId="0" fillId="6" borderId="0" xfId="0" applyFill="1" applyAlignment="1">
      <alignment horizontal="center"/>
    </xf>
    <xf numFmtId="0" fontId="13" fillId="6" borderId="0" xfId="0" applyFont="1" applyFill="1" applyBorder="1" applyAlignment="1">
      <alignment vertical="center"/>
    </xf>
    <xf numFmtId="0" fontId="18" fillId="6" borderId="0" xfId="0" applyFont="1" applyFill="1"/>
    <xf numFmtId="0" fontId="20" fillId="6" borderId="0" xfId="0" applyFont="1" applyFill="1" applyAlignment="1">
      <alignment horizontal="left" vertical="center" readingOrder="1"/>
    </xf>
    <xf numFmtId="0" fontId="22" fillId="6" borderId="0" xfId="0" applyFont="1" applyFill="1"/>
    <xf numFmtId="0" fontId="23" fillId="6" borderId="0" xfId="0" applyFont="1" applyFill="1" applyAlignment="1">
      <alignment horizontal="left" vertical="center" readingOrder="1"/>
    </xf>
    <xf numFmtId="0" fontId="24" fillId="6" borderId="0" xfId="0" applyFont="1" applyFill="1" applyAlignment="1">
      <alignment horizontal="left" vertical="center" readingOrder="1"/>
    </xf>
    <xf numFmtId="0" fontId="25" fillId="6" borderId="0" xfId="0" applyFont="1" applyFill="1"/>
    <xf numFmtId="0" fontId="26" fillId="6" borderId="0" xfId="0" applyFont="1" applyFill="1" applyAlignment="1">
      <alignment horizontal="left" vertical="center" readingOrder="1"/>
    </xf>
    <xf numFmtId="0" fontId="26" fillId="6" borderId="0" xfId="0" applyFont="1" applyFill="1" applyAlignment="1">
      <alignment horizontal="left" vertical="center" indent="3" readingOrder="1"/>
    </xf>
    <xf numFmtId="0" fontId="26" fillId="6" borderId="0" xfId="0" applyFont="1" applyFill="1" applyAlignment="1">
      <alignment vertical="center" readingOrder="1"/>
    </xf>
    <xf numFmtId="0" fontId="27" fillId="6" borderId="0" xfId="0" applyFont="1" applyFill="1" applyAlignment="1">
      <alignment horizontal="left" vertical="center" indent="2" readingOrder="1"/>
    </xf>
    <xf numFmtId="0" fontId="25" fillId="6" borderId="7" xfId="0" applyFont="1" applyFill="1" applyBorder="1" applyAlignment="1">
      <alignment horizontal="center"/>
    </xf>
    <xf numFmtId="0" fontId="30" fillId="6" borderId="7" xfId="3" applyFont="1" applyFill="1" applyBorder="1" applyAlignment="1">
      <alignment horizontal="center"/>
    </xf>
    <xf numFmtId="0" fontId="31" fillId="6" borderId="0" xfId="3" applyFont="1" applyFill="1" applyBorder="1" applyAlignment="1">
      <alignment horizontal="center"/>
    </xf>
    <xf numFmtId="0" fontId="32" fillId="6" borderId="0" xfId="0" applyFont="1" applyFill="1" applyAlignment="1">
      <alignment horizontal="left" vertical="center" readingOrder="1"/>
    </xf>
    <xf numFmtId="0" fontId="29" fillId="6" borderId="0" xfId="0" applyFont="1" applyFill="1" applyBorder="1" applyAlignment="1">
      <alignment horizontal="center"/>
    </xf>
    <xf numFmtId="0" fontId="25" fillId="6" borderId="0" xfId="0" applyFont="1" applyFill="1" applyBorder="1" applyAlignment="1">
      <alignment horizontal="center"/>
    </xf>
    <xf numFmtId="0" fontId="25" fillId="6" borderId="0" xfId="0" applyFont="1" applyFill="1" applyBorder="1"/>
    <xf numFmtId="0" fontId="13" fillId="0" borderId="0" xfId="0" applyFont="1" applyFill="1" applyBorder="1" applyAlignment="1" applyProtection="1">
      <alignment vertical="center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horizontal="left" vertical="center" indent="1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left" vertical="center" indent="1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7" fillId="0" borderId="23" xfId="0" applyFont="1" applyBorder="1" applyAlignment="1" applyProtection="1">
      <alignment horizontal="center" vertical="center"/>
      <protection locked="0"/>
    </xf>
    <xf numFmtId="0" fontId="12" fillId="0" borderId="0" xfId="0" applyFont="1" applyFill="1" applyAlignment="1" applyProtection="1">
      <alignment horizontal="left" vertical="center" indent="2"/>
      <protection locked="0"/>
    </xf>
    <xf numFmtId="0" fontId="34" fillId="0" borderId="0" xfId="3" applyFont="1" applyAlignment="1" applyProtection="1">
      <alignment horizontal="right" vertical="center"/>
      <protection locked="0"/>
    </xf>
    <xf numFmtId="0" fontId="34" fillId="0" borderId="0" xfId="3" applyFont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33" fillId="0" borderId="0" xfId="0" applyFont="1" applyAlignment="1" applyProtection="1">
      <alignment horizontal="left" vertical="center"/>
      <protection locked="0"/>
    </xf>
    <xf numFmtId="0" fontId="12" fillId="6" borderId="0" xfId="0" applyFont="1" applyFill="1" applyAlignment="1" applyProtection="1">
      <alignment horizontal="left" vertical="center" indent="2"/>
      <protection locked="0"/>
    </xf>
    <xf numFmtId="0" fontId="26" fillId="6" borderId="0" xfId="0" applyFont="1" applyFill="1" applyAlignment="1">
      <alignment horizontal="left" vertical="center" indent="2" readingOrder="1"/>
    </xf>
    <xf numFmtId="0" fontId="25" fillId="6" borderId="0" xfId="0" applyFont="1" applyFill="1" applyAlignment="1">
      <alignment horizontal="left" indent="3"/>
    </xf>
    <xf numFmtId="0" fontId="26" fillId="6" borderId="0" xfId="0" applyFont="1" applyFill="1" applyAlignment="1">
      <alignment horizontal="left" vertical="center" indent="5" readingOrder="1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188" fontId="6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 wrapText="1"/>
      <protection locked="0"/>
    </xf>
    <xf numFmtId="0" fontId="37" fillId="6" borderId="0" xfId="0" applyFont="1" applyFill="1" applyBorder="1" applyAlignment="1"/>
    <xf numFmtId="0" fontId="37" fillId="6" borderId="16" xfId="0" applyFont="1" applyFill="1" applyBorder="1" applyAlignment="1"/>
    <xf numFmtId="0" fontId="31" fillId="6" borderId="7" xfId="3" applyFont="1" applyFill="1" applyBorder="1" applyAlignment="1"/>
    <xf numFmtId="0" fontId="31" fillId="6" borderId="0" xfId="3" applyFont="1" applyFill="1" applyBorder="1" applyAlignment="1"/>
    <xf numFmtId="0" fontId="29" fillId="6" borderId="8" xfId="0" applyFont="1" applyFill="1" applyBorder="1" applyAlignment="1"/>
    <xf numFmtId="0" fontId="29" fillId="6" borderId="6" xfId="0" applyFont="1" applyFill="1" applyBorder="1" applyAlignment="1"/>
    <xf numFmtId="0" fontId="22" fillId="6" borderId="0" xfId="0" applyFont="1" applyFill="1" applyBorder="1"/>
    <xf numFmtId="0" fontId="22" fillId="6" borderId="24" xfId="0" applyFont="1" applyFill="1" applyBorder="1"/>
    <xf numFmtId="0" fontId="37" fillId="6" borderId="25" xfId="0" applyFont="1" applyFill="1" applyBorder="1" applyAlignment="1"/>
    <xf numFmtId="0" fontId="0" fillId="6" borderId="21" xfId="0" applyFill="1" applyBorder="1"/>
    <xf numFmtId="0" fontId="0" fillId="6" borderId="6" xfId="0" applyFill="1" applyBorder="1"/>
    <xf numFmtId="0" fontId="0" fillId="6" borderId="14" xfId="0" applyFill="1" applyBorder="1"/>
    <xf numFmtId="0" fontId="6" fillId="5" borderId="0" xfId="0" applyFont="1" applyFill="1" applyAlignment="1" applyProtection="1">
      <alignment horizontal="center" vertical="center"/>
      <protection locked="0"/>
    </xf>
    <xf numFmtId="0" fontId="36" fillId="5" borderId="9" xfId="0" applyFont="1" applyFill="1" applyBorder="1" applyAlignment="1" applyProtection="1">
      <alignment horizontal="center" vertical="center"/>
      <protection locked="0"/>
    </xf>
    <xf numFmtId="0" fontId="36" fillId="5" borderId="2" xfId="0" applyFont="1" applyFill="1" applyBorder="1" applyAlignment="1" applyProtection="1">
      <alignment horizontal="center" vertical="center"/>
      <protection locked="0"/>
    </xf>
    <xf numFmtId="0" fontId="36" fillId="5" borderId="22" xfId="0" applyFont="1" applyFill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 applyProtection="1">
      <alignment horizontal="center" vertical="center"/>
      <protection locked="0"/>
    </xf>
    <xf numFmtId="0" fontId="4" fillId="4" borderId="23" xfId="0" applyFont="1" applyFill="1" applyBorder="1" applyAlignment="1" applyProtection="1">
      <alignment horizontal="center" vertical="center"/>
      <protection locked="0"/>
    </xf>
    <xf numFmtId="0" fontId="4" fillId="4" borderId="10" xfId="0" applyFont="1" applyFill="1" applyBorder="1" applyAlignment="1" applyProtection="1">
      <alignment horizontal="center" vertical="center"/>
      <protection locked="0"/>
    </xf>
    <xf numFmtId="0" fontId="38" fillId="5" borderId="23" xfId="0" applyFont="1" applyFill="1" applyBorder="1" applyAlignment="1" applyProtection="1">
      <alignment horizontal="center" vertical="center" wrapText="1"/>
      <protection locked="0"/>
    </xf>
    <xf numFmtId="0" fontId="38" fillId="5" borderId="10" xfId="0" applyFont="1" applyFill="1" applyBorder="1" applyAlignment="1" applyProtection="1">
      <alignment horizontal="center" vertical="center" wrapText="1"/>
      <protection locked="0"/>
    </xf>
    <xf numFmtId="0" fontId="39" fillId="0" borderId="0" xfId="3" applyFont="1" applyFill="1" applyAlignment="1" applyProtection="1">
      <alignment horizontal="left" vertical="center"/>
      <protection locked="0"/>
    </xf>
    <xf numFmtId="0" fontId="13" fillId="5" borderId="11" xfId="0" applyFont="1" applyFill="1" applyBorder="1" applyAlignment="1" applyProtection="1">
      <alignment horizontal="center" vertical="center"/>
      <protection locked="0"/>
    </xf>
    <xf numFmtId="0" fontId="13" fillId="5" borderId="12" xfId="0" applyFont="1" applyFill="1" applyBorder="1" applyAlignment="1" applyProtection="1">
      <alignment horizontal="center" vertical="center"/>
      <protection locked="0"/>
    </xf>
    <xf numFmtId="0" fontId="13" fillId="5" borderId="13" xfId="0" applyFont="1" applyFill="1" applyBorder="1" applyAlignment="1" applyProtection="1">
      <alignment horizontal="center" vertical="center"/>
      <protection locked="0"/>
    </xf>
    <xf numFmtId="0" fontId="13" fillId="5" borderId="8" xfId="0" applyFont="1" applyFill="1" applyBorder="1" applyAlignment="1" applyProtection="1">
      <alignment horizontal="center" vertical="center"/>
      <protection locked="0"/>
    </xf>
    <xf numFmtId="0" fontId="13" fillId="5" borderId="6" xfId="0" applyFont="1" applyFill="1" applyBorder="1" applyAlignment="1" applyProtection="1">
      <alignment horizontal="center" vertical="center"/>
      <protection locked="0"/>
    </xf>
    <xf numFmtId="0" fontId="13" fillId="5" borderId="14" xfId="0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>
      <alignment horizontal="center" vertical="center"/>
    </xf>
    <xf numFmtId="0" fontId="31" fillId="6" borderId="0" xfId="3" applyFont="1" applyFill="1" applyAlignment="1">
      <alignment horizontal="left" vertical="top"/>
    </xf>
    <xf numFmtId="0" fontId="28" fillId="5" borderId="15" xfId="0" applyFont="1" applyFill="1" applyBorder="1" applyAlignment="1">
      <alignment horizontal="center" vertical="center"/>
    </xf>
    <xf numFmtId="0" fontId="28" fillId="5" borderId="16" xfId="0" applyFont="1" applyFill="1" applyBorder="1" applyAlignment="1">
      <alignment horizontal="center" vertical="center"/>
    </xf>
    <xf numFmtId="0" fontId="28" fillId="5" borderId="17" xfId="0" applyFont="1" applyFill="1" applyBorder="1" applyAlignment="1">
      <alignment horizontal="center" vertical="center"/>
    </xf>
    <xf numFmtId="0" fontId="28" fillId="5" borderId="18" xfId="0" applyFont="1" applyFill="1" applyBorder="1" applyAlignment="1">
      <alignment horizontal="center" vertical="center"/>
    </xf>
    <xf numFmtId="0" fontId="28" fillId="5" borderId="19" xfId="0" applyFont="1" applyFill="1" applyBorder="1" applyAlignment="1">
      <alignment horizontal="center" vertical="center"/>
    </xf>
    <xf numFmtId="0" fontId="28" fillId="5" borderId="20" xfId="0" applyFont="1" applyFill="1" applyBorder="1" applyAlignment="1">
      <alignment horizontal="center" vertical="center"/>
    </xf>
    <xf numFmtId="0" fontId="31" fillId="6" borderId="0" xfId="3" applyFont="1" applyFill="1" applyBorder="1" applyAlignment="1">
      <alignment horizontal="center"/>
    </xf>
    <xf numFmtId="0" fontId="37" fillId="6" borderId="0" xfId="0" applyFont="1" applyFill="1" applyBorder="1" applyAlignment="1">
      <alignment horizontal="center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https://www.youtube.com/watch?time_continue=67&amp;v=ZzolbZ7jCsI&amp;feature=emb_titl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hyperlink" Target="https://www.youtube.com/watch?v=ZzolbZ7jCsI&amp;feature=emb_titl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144042</xdr:colOff>
      <xdr:row>36</xdr:row>
      <xdr:rowOff>19913</xdr:rowOff>
    </xdr:from>
    <xdr:to>
      <xdr:col>7</xdr:col>
      <xdr:colOff>463377</xdr:colOff>
      <xdr:row>36</xdr:row>
      <xdr:rowOff>233366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EDA12D78-6A62-4655-8424-12881B668305}"/>
            </a:ext>
          </a:extLst>
        </xdr:cNvPr>
        <xdr:cNvSpPr/>
      </xdr:nvSpPr>
      <xdr:spPr>
        <a:xfrm>
          <a:off x="8636878" y="9621113"/>
          <a:ext cx="319335" cy="213453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absolute">
    <xdr:from>
      <xdr:col>10</xdr:col>
      <xdr:colOff>5120</xdr:colOff>
      <xdr:row>6</xdr:row>
      <xdr:rowOff>145289</xdr:rowOff>
    </xdr:from>
    <xdr:to>
      <xdr:col>17</xdr:col>
      <xdr:colOff>10885</xdr:colOff>
      <xdr:row>25</xdr:row>
      <xdr:rowOff>105396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2A50DD-A01E-41E1-B22B-8C0A13016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300" t="24553" r="34039" b="24541"/>
        <a:stretch/>
      </xdr:blipFill>
      <xdr:spPr>
        <a:xfrm>
          <a:off x="11641949" y="2061175"/>
          <a:ext cx="8289793" cy="4934878"/>
        </a:xfrm>
        <a:prstGeom prst="rect">
          <a:avLst/>
        </a:prstGeom>
      </xdr:spPr>
    </xdr:pic>
    <xdr:clientData/>
  </xdr:twoCellAnchor>
  <xdr:twoCellAnchor editAs="absolute">
    <xdr:from>
      <xdr:col>0</xdr:col>
      <xdr:colOff>107579</xdr:colOff>
      <xdr:row>0</xdr:row>
      <xdr:rowOff>80685</xdr:rowOff>
    </xdr:from>
    <xdr:to>
      <xdr:col>2</xdr:col>
      <xdr:colOff>517906</xdr:colOff>
      <xdr:row>0</xdr:row>
      <xdr:rowOff>458134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59F699B-3E84-48C6-85E3-2B277489A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79" y="80685"/>
          <a:ext cx="1028892" cy="377449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7</xdr:col>
      <xdr:colOff>761998</xdr:colOff>
      <xdr:row>35</xdr:row>
      <xdr:rowOff>197224</xdr:rowOff>
    </xdr:from>
    <xdr:ext cx="1518621" cy="37099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671896-5125-40EB-9362-B279834EB316}"/>
            </a:ext>
          </a:extLst>
        </xdr:cNvPr>
        <xdr:cNvSpPr txBox="1"/>
      </xdr:nvSpPr>
      <xdr:spPr>
        <a:xfrm>
          <a:off x="9251574" y="9619130"/>
          <a:ext cx="1518621" cy="37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900" b="1">
              <a:solidFill>
                <a:srgbClr val="FF0000"/>
              </a:solidFill>
              <a:cs typeface="+mn-cs"/>
            </a:rPr>
            <a:t>กรอกตัวเลขยอดยกมา</a:t>
          </a:r>
        </a:p>
        <a:p>
          <a:r>
            <a:rPr lang="th-TH" sz="900" b="1">
              <a:solidFill>
                <a:srgbClr val="FF0000"/>
              </a:solidFill>
              <a:cs typeface="+mn-cs"/>
            </a:rPr>
            <a:t>จากปีงบประมาณก่อนหน้า</a:t>
          </a:r>
        </a:p>
      </xdr:txBody>
    </xdr:sp>
    <xdr:clientData/>
  </xdr:oneCellAnchor>
  <xdr:twoCellAnchor editAs="absolute">
    <xdr:from>
      <xdr:col>12</xdr:col>
      <xdr:colOff>1175658</xdr:colOff>
      <xdr:row>4</xdr:row>
      <xdr:rowOff>185056</xdr:rowOff>
    </xdr:from>
    <xdr:to>
      <xdr:col>12</xdr:col>
      <xdr:colOff>1529420</xdr:colOff>
      <xdr:row>5</xdr:row>
      <xdr:rowOff>281426</xdr:rowOff>
    </xdr:to>
    <xdr:sp macro="" textlink="">
      <xdr:nvSpPr>
        <xdr:cNvPr id="7" name="Arrow: Left 6">
          <a:extLst>
            <a:ext uri="{FF2B5EF4-FFF2-40B4-BE49-F238E27FC236}">
              <a16:creationId xmlns:a16="http://schemas.microsoft.com/office/drawing/2014/main" id="{647EBAF6-5657-430E-9B9D-2259AB2F745E}"/>
            </a:ext>
          </a:extLst>
        </xdr:cNvPr>
        <xdr:cNvSpPr/>
      </xdr:nvSpPr>
      <xdr:spPr>
        <a:xfrm rot="16200000">
          <a:off x="15548311" y="1531374"/>
          <a:ext cx="390284" cy="353762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99880</xdr:colOff>
      <xdr:row>2</xdr:row>
      <xdr:rowOff>60960</xdr:rowOff>
    </xdr:from>
    <xdr:to>
      <xdr:col>7</xdr:col>
      <xdr:colOff>263111</xdr:colOff>
      <xdr:row>7</xdr:row>
      <xdr:rowOff>220980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B2010252-794A-43E9-A85C-D4CE0D1D1617}"/>
            </a:ext>
          </a:extLst>
        </xdr:cNvPr>
        <xdr:cNvGrpSpPr/>
      </xdr:nvGrpSpPr>
      <xdr:grpSpPr>
        <a:xfrm>
          <a:off x="2690680" y="849854"/>
          <a:ext cx="6124760" cy="1415079"/>
          <a:chOff x="2187531" y="693420"/>
          <a:chExt cx="5379720" cy="1417320"/>
        </a:xfrm>
      </xdr:grpSpPr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9EC27C7-3733-4342-8C4C-9ACD7E905220}"/>
              </a:ext>
            </a:extLst>
          </xdr:cNvPr>
          <xdr:cNvSpPr/>
        </xdr:nvSpPr>
        <xdr:spPr>
          <a:xfrm>
            <a:off x="7391991" y="95250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6" name="Arrow: Left 5">
            <a:extLst>
              <a:ext uri="{FF2B5EF4-FFF2-40B4-BE49-F238E27FC236}">
                <a16:creationId xmlns:a16="http://schemas.microsoft.com/office/drawing/2014/main" id="{F60ABE3E-826E-4D8C-8AC8-84CF9E90AAEF}"/>
              </a:ext>
            </a:extLst>
          </xdr:cNvPr>
          <xdr:cNvSpPr/>
        </xdr:nvSpPr>
        <xdr:spPr>
          <a:xfrm>
            <a:off x="7391991" y="119634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7" name="Arrow: Left 6">
            <a:extLst>
              <a:ext uri="{FF2B5EF4-FFF2-40B4-BE49-F238E27FC236}">
                <a16:creationId xmlns:a16="http://schemas.microsoft.com/office/drawing/2014/main" id="{E76C731A-D06C-4763-88D3-DDD936789147}"/>
              </a:ext>
            </a:extLst>
          </xdr:cNvPr>
          <xdr:cNvSpPr/>
        </xdr:nvSpPr>
        <xdr:spPr>
          <a:xfrm>
            <a:off x="2187531" y="69342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FE06CD8C-9E8A-49A2-B136-2D6490520F58}"/>
              </a:ext>
            </a:extLst>
          </xdr:cNvPr>
          <xdr:cNvSpPr/>
        </xdr:nvSpPr>
        <xdr:spPr>
          <a:xfrm rot="16200000">
            <a:off x="2677540" y="195072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 editAs="absolute">
    <xdr:from>
      <xdr:col>0</xdr:col>
      <xdr:colOff>109627</xdr:colOff>
      <xdr:row>0</xdr:row>
      <xdr:rowOff>79404</xdr:rowOff>
    </xdr:from>
    <xdr:to>
      <xdr:col>0</xdr:col>
      <xdr:colOff>1138519</xdr:colOff>
      <xdr:row>0</xdr:row>
      <xdr:rowOff>456853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07D05D3-B921-4F35-952B-E745AAA2A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27" y="79404"/>
          <a:ext cx="1028892" cy="377449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99882</xdr:colOff>
      <xdr:row>2</xdr:row>
      <xdr:rowOff>60960</xdr:rowOff>
    </xdr:from>
    <xdr:to>
      <xdr:col>7</xdr:col>
      <xdr:colOff>263112</xdr:colOff>
      <xdr:row>7</xdr:row>
      <xdr:rowOff>220980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5F75B9F5-5FB8-440E-9E80-2A2398F586AF}"/>
            </a:ext>
          </a:extLst>
        </xdr:cNvPr>
        <xdr:cNvGrpSpPr/>
      </xdr:nvGrpSpPr>
      <xdr:grpSpPr>
        <a:xfrm>
          <a:off x="2690682" y="849854"/>
          <a:ext cx="6124759" cy="1415079"/>
          <a:chOff x="2187531" y="693420"/>
          <a:chExt cx="5379720" cy="1417320"/>
        </a:xfrm>
      </xdr:grpSpPr>
      <xdr:sp macro="" textlink="">
        <xdr:nvSpPr>
          <xdr:cNvPr id="7" name="Arrow: Left 6">
            <a:extLst>
              <a:ext uri="{FF2B5EF4-FFF2-40B4-BE49-F238E27FC236}">
                <a16:creationId xmlns:a16="http://schemas.microsoft.com/office/drawing/2014/main" id="{F1C7DE06-27FC-4E55-9C00-E8C02518948B}"/>
              </a:ext>
            </a:extLst>
          </xdr:cNvPr>
          <xdr:cNvSpPr/>
        </xdr:nvSpPr>
        <xdr:spPr>
          <a:xfrm>
            <a:off x="7391991" y="95250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37C64902-567D-4F18-AF52-72A5F3A43D32}"/>
              </a:ext>
            </a:extLst>
          </xdr:cNvPr>
          <xdr:cNvSpPr/>
        </xdr:nvSpPr>
        <xdr:spPr>
          <a:xfrm>
            <a:off x="7391991" y="119634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9" name="Arrow: Left 8">
            <a:extLst>
              <a:ext uri="{FF2B5EF4-FFF2-40B4-BE49-F238E27FC236}">
                <a16:creationId xmlns:a16="http://schemas.microsoft.com/office/drawing/2014/main" id="{A3D2431F-A8CE-4402-AA58-A5061CF94B24}"/>
              </a:ext>
            </a:extLst>
          </xdr:cNvPr>
          <xdr:cNvSpPr/>
        </xdr:nvSpPr>
        <xdr:spPr>
          <a:xfrm>
            <a:off x="2187531" y="69342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0" name="Arrow: Left 9">
            <a:extLst>
              <a:ext uri="{FF2B5EF4-FFF2-40B4-BE49-F238E27FC236}">
                <a16:creationId xmlns:a16="http://schemas.microsoft.com/office/drawing/2014/main" id="{CB37F07D-43D4-41C8-8DBC-39B366DA48BE}"/>
              </a:ext>
            </a:extLst>
          </xdr:cNvPr>
          <xdr:cNvSpPr/>
        </xdr:nvSpPr>
        <xdr:spPr>
          <a:xfrm rot="16200000">
            <a:off x="2677543" y="195072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 editAs="absolute">
    <xdr:from>
      <xdr:col>0</xdr:col>
      <xdr:colOff>109627</xdr:colOff>
      <xdr:row>0</xdr:row>
      <xdr:rowOff>79404</xdr:rowOff>
    </xdr:from>
    <xdr:to>
      <xdr:col>0</xdr:col>
      <xdr:colOff>1138519</xdr:colOff>
      <xdr:row>0</xdr:row>
      <xdr:rowOff>456853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78C1DA0-1001-4EE8-A1B1-90C8763E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27" y="79404"/>
          <a:ext cx="1028892" cy="377449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99882</xdr:colOff>
      <xdr:row>2</xdr:row>
      <xdr:rowOff>60960</xdr:rowOff>
    </xdr:from>
    <xdr:to>
      <xdr:col>7</xdr:col>
      <xdr:colOff>263112</xdr:colOff>
      <xdr:row>7</xdr:row>
      <xdr:rowOff>220980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F2D1811F-9B5E-4E78-9C5A-74111C499311}"/>
            </a:ext>
          </a:extLst>
        </xdr:cNvPr>
        <xdr:cNvGrpSpPr/>
      </xdr:nvGrpSpPr>
      <xdr:grpSpPr>
        <a:xfrm>
          <a:off x="2690682" y="849854"/>
          <a:ext cx="6124759" cy="1415079"/>
          <a:chOff x="2187531" y="693420"/>
          <a:chExt cx="5379720" cy="1417320"/>
        </a:xfrm>
      </xdr:grpSpPr>
      <xdr:sp macro="" textlink="">
        <xdr:nvSpPr>
          <xdr:cNvPr id="7" name="Arrow: Left 6">
            <a:extLst>
              <a:ext uri="{FF2B5EF4-FFF2-40B4-BE49-F238E27FC236}">
                <a16:creationId xmlns:a16="http://schemas.microsoft.com/office/drawing/2014/main" id="{61585DD9-2ECD-40BC-A215-9DAF2EF92BBD}"/>
              </a:ext>
            </a:extLst>
          </xdr:cNvPr>
          <xdr:cNvSpPr/>
        </xdr:nvSpPr>
        <xdr:spPr>
          <a:xfrm>
            <a:off x="7391991" y="95250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FD34F0A8-BD38-45AE-9A99-DF6AFABB637E}"/>
              </a:ext>
            </a:extLst>
          </xdr:cNvPr>
          <xdr:cNvSpPr/>
        </xdr:nvSpPr>
        <xdr:spPr>
          <a:xfrm>
            <a:off x="7391991" y="119634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9" name="Arrow: Left 8">
            <a:extLst>
              <a:ext uri="{FF2B5EF4-FFF2-40B4-BE49-F238E27FC236}">
                <a16:creationId xmlns:a16="http://schemas.microsoft.com/office/drawing/2014/main" id="{5D6DD62C-7505-4AEC-8605-9078622C22EC}"/>
              </a:ext>
            </a:extLst>
          </xdr:cNvPr>
          <xdr:cNvSpPr/>
        </xdr:nvSpPr>
        <xdr:spPr>
          <a:xfrm>
            <a:off x="2187531" y="69342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0" name="Arrow: Left 9">
            <a:extLst>
              <a:ext uri="{FF2B5EF4-FFF2-40B4-BE49-F238E27FC236}">
                <a16:creationId xmlns:a16="http://schemas.microsoft.com/office/drawing/2014/main" id="{D7D6922F-B054-4775-8C14-C9DFDBC9EA48}"/>
              </a:ext>
            </a:extLst>
          </xdr:cNvPr>
          <xdr:cNvSpPr/>
        </xdr:nvSpPr>
        <xdr:spPr>
          <a:xfrm rot="16200000">
            <a:off x="2677544" y="195072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 editAs="absolute">
    <xdr:from>
      <xdr:col>0</xdr:col>
      <xdr:colOff>109627</xdr:colOff>
      <xdr:row>0</xdr:row>
      <xdr:rowOff>79404</xdr:rowOff>
    </xdr:from>
    <xdr:to>
      <xdr:col>0</xdr:col>
      <xdr:colOff>1138519</xdr:colOff>
      <xdr:row>0</xdr:row>
      <xdr:rowOff>456853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6E80B6-B349-4B69-AFE7-EF1D3D32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27" y="79404"/>
          <a:ext cx="1028892" cy="377449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99882</xdr:colOff>
      <xdr:row>2</xdr:row>
      <xdr:rowOff>60960</xdr:rowOff>
    </xdr:from>
    <xdr:to>
      <xdr:col>7</xdr:col>
      <xdr:colOff>263112</xdr:colOff>
      <xdr:row>7</xdr:row>
      <xdr:rowOff>220980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A2710CCA-75A2-4C28-A830-71E43E8E635F}"/>
            </a:ext>
          </a:extLst>
        </xdr:cNvPr>
        <xdr:cNvGrpSpPr/>
      </xdr:nvGrpSpPr>
      <xdr:grpSpPr>
        <a:xfrm>
          <a:off x="2690682" y="849854"/>
          <a:ext cx="6124759" cy="1415079"/>
          <a:chOff x="2187531" y="693420"/>
          <a:chExt cx="5379720" cy="1417320"/>
        </a:xfrm>
      </xdr:grpSpPr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643E5C68-3E5D-460C-9595-684CF0D806B5}"/>
              </a:ext>
            </a:extLst>
          </xdr:cNvPr>
          <xdr:cNvSpPr/>
        </xdr:nvSpPr>
        <xdr:spPr>
          <a:xfrm>
            <a:off x="7391991" y="95250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9" name="Arrow: Left 8">
            <a:extLst>
              <a:ext uri="{FF2B5EF4-FFF2-40B4-BE49-F238E27FC236}">
                <a16:creationId xmlns:a16="http://schemas.microsoft.com/office/drawing/2014/main" id="{2BE088E0-2E87-4E3B-A1FE-717929652185}"/>
              </a:ext>
            </a:extLst>
          </xdr:cNvPr>
          <xdr:cNvSpPr/>
        </xdr:nvSpPr>
        <xdr:spPr>
          <a:xfrm>
            <a:off x="7391991" y="119634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0" name="Arrow: Left 9">
            <a:extLst>
              <a:ext uri="{FF2B5EF4-FFF2-40B4-BE49-F238E27FC236}">
                <a16:creationId xmlns:a16="http://schemas.microsoft.com/office/drawing/2014/main" id="{24729A5F-11A5-4B2B-AB8F-CBA5F5D95577}"/>
              </a:ext>
            </a:extLst>
          </xdr:cNvPr>
          <xdr:cNvSpPr/>
        </xdr:nvSpPr>
        <xdr:spPr>
          <a:xfrm>
            <a:off x="2187531" y="69342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1" name="Arrow: Left 10">
            <a:extLst>
              <a:ext uri="{FF2B5EF4-FFF2-40B4-BE49-F238E27FC236}">
                <a16:creationId xmlns:a16="http://schemas.microsoft.com/office/drawing/2014/main" id="{753B6BA4-C792-4265-B3C7-5489ADCC75FB}"/>
              </a:ext>
            </a:extLst>
          </xdr:cNvPr>
          <xdr:cNvSpPr/>
        </xdr:nvSpPr>
        <xdr:spPr>
          <a:xfrm rot="16200000">
            <a:off x="2677544" y="1950720"/>
            <a:ext cx="175260" cy="144780"/>
          </a:xfrm>
          <a:prstGeom prst="leftArrow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 editAs="absolute">
    <xdr:from>
      <xdr:col>0</xdr:col>
      <xdr:colOff>109627</xdr:colOff>
      <xdr:row>0</xdr:row>
      <xdr:rowOff>79404</xdr:rowOff>
    </xdr:from>
    <xdr:to>
      <xdr:col>0</xdr:col>
      <xdr:colOff>1138519</xdr:colOff>
      <xdr:row>0</xdr:row>
      <xdr:rowOff>456853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F3E6DFB-59AE-4E81-A296-D335D558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27" y="79404"/>
          <a:ext cx="1028892" cy="377449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291149</xdr:colOff>
      <xdr:row>17</xdr:row>
      <xdr:rowOff>121120</xdr:rowOff>
    </xdr:from>
    <xdr:to>
      <xdr:col>16</xdr:col>
      <xdr:colOff>644911</xdr:colOff>
      <xdr:row>18</xdr:row>
      <xdr:rowOff>224533</xdr:rowOff>
    </xdr:to>
    <xdr:sp macro="" textlink="">
      <xdr:nvSpPr>
        <xdr:cNvPr id="4" name="Arrow: Left 3">
          <a:extLst>
            <a:ext uri="{FF2B5EF4-FFF2-40B4-BE49-F238E27FC236}">
              <a16:creationId xmlns:a16="http://schemas.microsoft.com/office/drawing/2014/main" id="{FCA3BFAF-F21B-412A-B9E1-570F4F2B59E3}"/>
            </a:ext>
          </a:extLst>
        </xdr:cNvPr>
        <xdr:cNvSpPr/>
      </xdr:nvSpPr>
      <xdr:spPr>
        <a:xfrm rot="16200000">
          <a:off x="11505664" y="5078934"/>
          <a:ext cx="390284" cy="353762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absolute">
    <xdr:from>
      <xdr:col>12</xdr:col>
      <xdr:colOff>17932</xdr:colOff>
      <xdr:row>19</xdr:row>
      <xdr:rowOff>62750</xdr:rowOff>
    </xdr:from>
    <xdr:to>
      <xdr:col>22</xdr:col>
      <xdr:colOff>44823</xdr:colOff>
      <xdr:row>33</xdr:row>
      <xdr:rowOff>197223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61B9B9-4F8A-45B5-BB39-E854A0644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150" t="24404" r="33962" b="24522"/>
        <a:stretch/>
      </xdr:blipFill>
      <xdr:spPr>
        <a:xfrm>
          <a:off x="8238567" y="5576044"/>
          <a:ext cx="6938680" cy="3890685"/>
        </a:xfrm>
        <a:prstGeom prst="rect">
          <a:avLst/>
        </a:prstGeom>
      </xdr:spPr>
    </xdr:pic>
    <xdr:clientData/>
  </xdr:twoCellAnchor>
  <xdr:twoCellAnchor editAs="absolute">
    <xdr:from>
      <xdr:col>0</xdr:col>
      <xdr:colOff>107578</xdr:colOff>
      <xdr:row>0</xdr:row>
      <xdr:rowOff>80681</xdr:rowOff>
    </xdr:from>
    <xdr:to>
      <xdr:col>1</xdr:col>
      <xdr:colOff>544799</xdr:colOff>
      <xdr:row>0</xdr:row>
      <xdr:rowOff>458130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5629B03-494B-4D9D-AA36-7AD5BE4DC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78" y="80681"/>
          <a:ext cx="1028892" cy="377449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youtube.com/watch?time_continue=67&amp;v=ZzolbZ7jCsI&amp;feature=emb_title" TargetMode="External"/><Relationship Id="rId1" Type="http://schemas.openxmlformats.org/officeDocument/2006/relationships/hyperlink" Target="https://actuarialbiz.com/th/knowledge" TargetMode="External"/><Relationship Id="rId5" Type="http://schemas.openxmlformats.org/officeDocument/2006/relationships/image" Target="../media/image1.png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time_continue=67&amp;v=ZzolbZ7jCsI&amp;feature=emb_title" TargetMode="External"/><Relationship Id="rId2" Type="http://schemas.openxmlformats.org/officeDocument/2006/relationships/hyperlink" Target="mailto:tommy.pichet@actuarialbiz.com" TargetMode="External"/><Relationship Id="rId1" Type="http://schemas.openxmlformats.org/officeDocument/2006/relationships/hyperlink" Target="https://www.youtube.com/watch?time_continue=67&amp;v=ZzolbZ7jCsI&amp;feature=emb_title" TargetMode="External"/><Relationship Id="rId6" Type="http://schemas.openxmlformats.org/officeDocument/2006/relationships/image" Target="../media/image1.png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82723-DD2B-45B9-A5B7-1C171F0F0A2A}">
  <dimension ref="A1:Z45"/>
  <sheetViews>
    <sheetView tabSelected="1" zoomScale="85" zoomScaleNormal="85" zoomScalePageLayoutView="70" workbookViewId="0"/>
  </sheetViews>
  <sheetFormatPr defaultColWidth="8.69921875" defaultRowHeight="15" customHeight="1"/>
  <cols>
    <col min="1" max="1" width="4" style="36" customWidth="1"/>
    <col min="2" max="2" width="4.09765625" style="36" customWidth="1"/>
    <col min="3" max="3" width="10.19921875" style="36" customWidth="1"/>
    <col min="4" max="4" width="40.796875" style="36" customWidth="1"/>
    <col min="5" max="7" width="17.3984375" style="36" customWidth="1"/>
    <col min="8" max="8" width="11.19921875" style="36" customWidth="1"/>
    <col min="9" max="9" width="19.09765625" style="36" customWidth="1"/>
    <col min="10" max="10" width="11" style="36" customWidth="1"/>
    <col min="11" max="11" width="36.09765625" style="36" customWidth="1"/>
    <col min="12" max="12" width="15.5" style="36" hidden="1" customWidth="1"/>
    <col min="13" max="13" width="21.3984375" style="36" customWidth="1"/>
    <col min="14" max="14" width="27.296875" style="36" customWidth="1"/>
    <col min="15" max="16" width="6.19921875" style="36" customWidth="1"/>
    <col min="17" max="17" width="11.59765625" style="36" customWidth="1"/>
    <col min="18" max="16384" width="8.69921875" style="36"/>
  </cols>
  <sheetData>
    <row r="1" spans="1:26" s="35" customFormat="1" ht="42.75" customHeight="1">
      <c r="A1" s="50"/>
      <c r="B1" s="97"/>
      <c r="C1" s="50"/>
      <c r="D1" s="52" t="s">
        <v>100</v>
      </c>
    </row>
    <row r="2" spans="1:26" ht="19.2" customHeight="1">
      <c r="N2" s="37"/>
    </row>
    <row r="3" spans="1:26" s="37" customFormat="1" ht="19.95" customHeight="1">
      <c r="A3" s="120" t="s">
        <v>47</v>
      </c>
      <c r="B3" s="121"/>
      <c r="C3" s="121"/>
      <c r="D3" s="122"/>
      <c r="K3" s="131" t="s">
        <v>87</v>
      </c>
      <c r="L3" s="132"/>
      <c r="M3" s="132"/>
      <c r="N3" s="132"/>
      <c r="O3" s="132"/>
      <c r="P3" s="132"/>
      <c r="Q3" s="133"/>
      <c r="R3" s="79"/>
      <c r="S3" s="79"/>
      <c r="T3" s="79"/>
      <c r="U3" s="79"/>
      <c r="V3" s="79"/>
      <c r="W3" s="79"/>
      <c r="X3" s="79"/>
      <c r="Y3" s="79"/>
      <c r="Z3" s="80"/>
    </row>
    <row r="4" spans="1:26" s="87" customFormat="1" ht="23.4" customHeight="1">
      <c r="A4" s="87" t="s">
        <v>92</v>
      </c>
      <c r="K4" s="134"/>
      <c r="L4" s="135"/>
      <c r="M4" s="135"/>
      <c r="N4" s="135"/>
      <c r="O4" s="135"/>
      <c r="P4" s="135"/>
      <c r="Q4" s="136"/>
    </row>
    <row r="5" spans="1:26" s="87" customFormat="1" ht="23.4" customHeight="1">
      <c r="A5" s="87" t="s">
        <v>93</v>
      </c>
    </row>
    <row r="6" spans="1:26" s="87" customFormat="1" ht="23.4" customHeight="1">
      <c r="A6" s="87" t="s">
        <v>94</v>
      </c>
    </row>
    <row r="7" spans="1:26" s="87" customFormat="1" ht="23.4" customHeight="1">
      <c r="A7" s="87" t="s">
        <v>95</v>
      </c>
    </row>
    <row r="8" spans="1:26" s="87" customFormat="1" ht="23.4" customHeight="1">
      <c r="A8" s="87" t="s">
        <v>96</v>
      </c>
    </row>
    <row r="9" spans="1:26" s="87" customFormat="1" ht="23.4" customHeight="1">
      <c r="A9" s="87" t="s">
        <v>97</v>
      </c>
    </row>
    <row r="10" spans="1:26" s="87" customFormat="1" ht="23.4" customHeight="1">
      <c r="A10" s="130" t="s">
        <v>121</v>
      </c>
      <c r="B10" s="130"/>
      <c r="C10" s="130"/>
      <c r="D10" s="130"/>
      <c r="E10" s="130"/>
      <c r="F10" s="130"/>
      <c r="G10" s="130"/>
      <c r="H10" s="130"/>
      <c r="I10" s="130"/>
    </row>
    <row r="11" spans="1:26" s="87" customFormat="1" ht="23.4" customHeight="1">
      <c r="A11" s="96"/>
      <c r="B11" s="94"/>
      <c r="C11" s="94"/>
      <c r="D11" s="94"/>
      <c r="F11" s="96"/>
      <c r="G11" s="96"/>
      <c r="H11" s="96"/>
      <c r="I11" s="93"/>
    </row>
    <row r="12" spans="1:26" s="37" customFormat="1" ht="19.95" customHeight="1">
      <c r="B12" s="94"/>
    </row>
    <row r="13" spans="1:26" s="37" customFormat="1" ht="19.95" customHeight="1">
      <c r="A13" s="120" t="s">
        <v>99</v>
      </c>
      <c r="B13" s="121"/>
      <c r="C13" s="121"/>
      <c r="D13" s="122"/>
      <c r="F13" s="104" t="s">
        <v>48</v>
      </c>
      <c r="G13" s="33">
        <v>43830</v>
      </c>
      <c r="H13" s="95"/>
      <c r="I13" s="105"/>
      <c r="K13" s="38"/>
      <c r="L13" s="39"/>
      <c r="M13" s="39"/>
    </row>
    <row r="14" spans="1:26" s="37" customFormat="1" ht="19.95" customHeight="1">
      <c r="H14" s="80"/>
      <c r="I14" s="80"/>
      <c r="K14" s="83"/>
      <c r="L14" s="84"/>
      <c r="M14" s="83"/>
    </row>
    <row r="15" spans="1:26" s="37" customFormat="1" ht="19.95" customHeight="1">
      <c r="A15" s="37" t="s">
        <v>91</v>
      </c>
      <c r="K15" s="85"/>
      <c r="L15" s="80"/>
      <c r="M15" s="86"/>
    </row>
    <row r="16" spans="1:26" s="37" customFormat="1" ht="19.95" customHeight="1">
      <c r="B16" s="37" t="s">
        <v>88</v>
      </c>
      <c r="K16" s="85"/>
      <c r="L16" s="80"/>
      <c r="M16" s="86"/>
    </row>
    <row r="17" spans="1:17" s="37" customFormat="1" ht="19.95" customHeight="1">
      <c r="A17" s="41"/>
      <c r="B17" s="41"/>
      <c r="C17" s="42" t="s">
        <v>41</v>
      </c>
      <c r="D17" s="42"/>
      <c r="K17" s="85"/>
      <c r="L17" s="80"/>
      <c r="M17" s="86"/>
    </row>
    <row r="18" spans="1:17" s="37" customFormat="1" ht="19.95" customHeight="1">
      <c r="C18" s="43"/>
      <c r="D18" s="43"/>
      <c r="E18" s="44">
        <f>F18-1</f>
        <v>2017</v>
      </c>
      <c r="F18" s="44">
        <f>G18-1</f>
        <v>2018</v>
      </c>
      <c r="G18" s="44">
        <f>YEAR($G$13)</f>
        <v>2019</v>
      </c>
      <c r="K18" s="85"/>
      <c r="L18" s="80"/>
      <c r="M18" s="86"/>
    </row>
    <row r="19" spans="1:17" s="37" customFormat="1" ht="19.95" customHeight="1">
      <c r="C19" s="37" t="s">
        <v>42</v>
      </c>
      <c r="E19" s="45">
        <f>'2016'!$K$60</f>
        <v>261922.39980712772</v>
      </c>
      <c r="F19" s="45">
        <f>E23</f>
        <v>454699.94673414947</v>
      </c>
      <c r="G19" s="45">
        <f>F23</f>
        <v>650224.69540335343</v>
      </c>
      <c r="K19" s="85"/>
      <c r="L19" s="80"/>
      <c r="M19" s="86"/>
    </row>
    <row r="20" spans="1:17" s="37" customFormat="1" ht="19.95" customHeight="1">
      <c r="C20" s="43" t="s">
        <v>43</v>
      </c>
      <c r="D20" s="43"/>
      <c r="E20" s="46">
        <f>E23-E19</f>
        <v>192777.54692702176</v>
      </c>
      <c r="F20" s="46">
        <f t="shared" ref="F20" si="0">F23-F19</f>
        <v>195524.74866920395</v>
      </c>
      <c r="G20" s="46">
        <f>G23-G19</f>
        <v>147230.6488038341</v>
      </c>
      <c r="K20" s="51"/>
      <c r="L20" s="80"/>
      <c r="M20" s="86"/>
      <c r="Q20" s="51"/>
    </row>
    <row r="21" spans="1:17" s="37" customFormat="1" ht="19.95" customHeight="1">
      <c r="C21" s="37" t="s">
        <v>44</v>
      </c>
      <c r="E21" s="45"/>
      <c r="F21" s="45"/>
      <c r="G21" s="45"/>
      <c r="K21" s="80"/>
      <c r="L21" s="80"/>
      <c r="M21" s="80"/>
    </row>
    <row r="22" spans="1:17" s="37" customFormat="1" ht="19.95" customHeight="1">
      <c r="C22" s="43" t="s">
        <v>45</v>
      </c>
      <c r="D22" s="43"/>
      <c r="E22" s="46"/>
      <c r="F22" s="46"/>
      <c r="G22" s="46"/>
      <c r="K22" s="51"/>
    </row>
    <row r="23" spans="1:17" s="37" customFormat="1" ht="19.95" customHeight="1" thickBot="1">
      <c r="C23" s="37" t="s">
        <v>46</v>
      </c>
      <c r="E23" s="48">
        <f>'2017'!$K$60</f>
        <v>454699.94673414947</v>
      </c>
      <c r="F23" s="48">
        <f>'2018'!$K$60</f>
        <v>650224.69540335343</v>
      </c>
      <c r="G23" s="48">
        <f>'2019'!$K$60</f>
        <v>797455.34420718753</v>
      </c>
      <c r="K23" s="51"/>
    </row>
    <row r="24" spans="1:17" s="37" customFormat="1" ht="19.95" customHeight="1" thickTop="1">
      <c r="K24" s="51"/>
    </row>
    <row r="25" spans="1:17" s="37" customFormat="1" ht="19.95" customHeight="1">
      <c r="B25" s="37" t="s">
        <v>89</v>
      </c>
      <c r="K25" s="51"/>
    </row>
    <row r="26" spans="1:17" s="37" customFormat="1" ht="19.95" customHeight="1">
      <c r="C26" s="42" t="s">
        <v>41</v>
      </c>
      <c r="D26" s="42"/>
      <c r="K26" s="51"/>
    </row>
    <row r="27" spans="1:17" s="37" customFormat="1" ht="19.95" customHeight="1">
      <c r="C27" s="43"/>
      <c r="D27" s="43"/>
      <c r="E27" s="44">
        <f>F27-1</f>
        <v>2017</v>
      </c>
      <c r="F27" s="44">
        <f>G27-1</f>
        <v>2018</v>
      </c>
      <c r="G27" s="44">
        <f>YEAR($G$13)</f>
        <v>2019</v>
      </c>
      <c r="K27" s="51" t="s">
        <v>59</v>
      </c>
      <c r="L27" s="95"/>
      <c r="M27" s="95"/>
    </row>
    <row r="28" spans="1:17" s="37" customFormat="1" ht="19.95" customHeight="1">
      <c r="C28" s="37" t="s">
        <v>42</v>
      </c>
      <c r="E28" s="45">
        <v>0</v>
      </c>
      <c r="F28" s="45">
        <v>0</v>
      </c>
      <c r="G28" s="45">
        <v>0</v>
      </c>
      <c r="K28" s="51"/>
      <c r="L28" s="83"/>
      <c r="M28" s="83"/>
    </row>
    <row r="29" spans="1:17" s="37" customFormat="1" ht="19.95" customHeight="1">
      <c r="C29" s="43" t="s">
        <v>43</v>
      </c>
      <c r="D29" s="43"/>
      <c r="E29" s="46">
        <v>0</v>
      </c>
      <c r="F29" s="46">
        <v>0</v>
      </c>
      <c r="G29" s="46">
        <f t="shared" ref="G29" si="1">G32-G28</f>
        <v>797455.34420718753</v>
      </c>
      <c r="K29" s="86"/>
      <c r="L29" s="80"/>
      <c r="M29" s="86"/>
    </row>
    <row r="30" spans="1:17" s="37" customFormat="1" ht="19.95" customHeight="1">
      <c r="C30" s="37" t="s">
        <v>44</v>
      </c>
      <c r="E30" s="45"/>
      <c r="F30" s="45"/>
      <c r="G30" s="45"/>
      <c r="K30" s="86"/>
      <c r="L30" s="80"/>
      <c r="M30" s="86"/>
    </row>
    <row r="31" spans="1:17" s="37" customFormat="1" ht="19.95" customHeight="1">
      <c r="C31" s="43" t="s">
        <v>45</v>
      </c>
      <c r="D31" s="43"/>
      <c r="E31" s="46"/>
      <c r="F31" s="46"/>
      <c r="G31" s="46"/>
      <c r="K31" s="123" t="s">
        <v>0</v>
      </c>
      <c r="L31" s="124"/>
      <c r="M31" s="125"/>
    </row>
    <row r="32" spans="1:17" s="37" customFormat="1" ht="19.95" customHeight="1" thickBot="1">
      <c r="C32" s="37" t="s">
        <v>46</v>
      </c>
      <c r="E32" s="48">
        <v>0</v>
      </c>
      <c r="F32" s="48">
        <v>0</v>
      </c>
      <c r="G32" s="48">
        <f>'2019'!$K$60</f>
        <v>797455.34420718753</v>
      </c>
      <c r="K32" s="126" t="s">
        <v>1</v>
      </c>
      <c r="L32" s="126" t="s">
        <v>101</v>
      </c>
      <c r="M32" s="128" t="s">
        <v>106</v>
      </c>
    </row>
    <row r="33" spans="1:14" s="37" customFormat="1" ht="19.95" customHeight="1" thickTop="1">
      <c r="K33" s="127"/>
      <c r="L33" s="127"/>
      <c r="M33" s="129"/>
    </row>
    <row r="34" spans="1:14" s="37" customFormat="1" ht="19.95" customHeight="1">
      <c r="B34" s="37" t="s">
        <v>90</v>
      </c>
      <c r="K34" s="91" t="s">
        <v>40</v>
      </c>
      <c r="L34" s="91">
        <v>0</v>
      </c>
      <c r="M34" s="101">
        <v>0</v>
      </c>
    </row>
    <row r="35" spans="1:14" s="37" customFormat="1" ht="19.95" customHeight="1">
      <c r="C35" s="42" t="s">
        <v>41</v>
      </c>
      <c r="D35" s="42"/>
      <c r="K35" s="40" t="s">
        <v>3</v>
      </c>
      <c r="L35" s="40">
        <v>0.33</v>
      </c>
      <c r="M35" s="101">
        <v>1</v>
      </c>
    </row>
    <row r="36" spans="1:14" s="37" customFormat="1" ht="19.95" customHeight="1">
      <c r="C36" s="43"/>
      <c r="D36" s="43"/>
      <c r="E36" s="44">
        <f>F36-1</f>
        <v>2017</v>
      </c>
      <c r="F36" s="44">
        <f>G36-1</f>
        <v>2018</v>
      </c>
      <c r="G36" s="44">
        <f>YEAR($G$13)</f>
        <v>2019</v>
      </c>
      <c r="K36" s="40" t="s">
        <v>2</v>
      </c>
      <c r="L36" s="40">
        <v>1</v>
      </c>
      <c r="M36" s="101">
        <v>3</v>
      </c>
    </row>
    <row r="37" spans="1:14" s="37" customFormat="1" ht="19.8" customHeight="1">
      <c r="C37" s="37" t="s">
        <v>42</v>
      </c>
      <c r="E37" s="45">
        <v>0</v>
      </c>
      <c r="F37" s="45">
        <v>0</v>
      </c>
      <c r="G37" s="34">
        <v>500000</v>
      </c>
      <c r="I37" s="106"/>
      <c r="K37" s="40" t="s">
        <v>4</v>
      </c>
      <c r="L37" s="40">
        <v>3</v>
      </c>
      <c r="M37" s="101">
        <v>6</v>
      </c>
      <c r="N37" s="82"/>
    </row>
    <row r="38" spans="1:14" s="37" customFormat="1" ht="19.95" customHeight="1">
      <c r="C38" s="43" t="s">
        <v>43</v>
      </c>
      <c r="D38" s="43"/>
      <c r="E38" s="46">
        <v>0</v>
      </c>
      <c r="F38" s="46">
        <v>0</v>
      </c>
      <c r="G38" s="46">
        <f t="shared" ref="G38" si="2">G41-G37</f>
        <v>297455.34420718753</v>
      </c>
      <c r="I38" s="106"/>
      <c r="K38" s="40" t="s">
        <v>5</v>
      </c>
      <c r="L38" s="40">
        <v>6</v>
      </c>
      <c r="M38" s="101">
        <v>8</v>
      </c>
      <c r="N38" s="82"/>
    </row>
    <row r="39" spans="1:14" s="37" customFormat="1" ht="19.95" customHeight="1">
      <c r="C39" s="37" t="s">
        <v>44</v>
      </c>
      <c r="E39" s="45"/>
      <c r="F39" s="45"/>
      <c r="G39" s="45"/>
      <c r="K39" s="40" t="s">
        <v>6</v>
      </c>
      <c r="L39" s="89">
        <v>10</v>
      </c>
      <c r="M39" s="102">
        <v>10</v>
      </c>
      <c r="N39" s="82"/>
    </row>
    <row r="40" spans="1:14" s="37" customFormat="1" ht="19.95" customHeight="1">
      <c r="C40" s="43" t="s">
        <v>45</v>
      </c>
      <c r="D40" s="43"/>
      <c r="E40" s="46"/>
      <c r="F40" s="46"/>
      <c r="G40" s="46"/>
      <c r="K40" s="47" t="s">
        <v>7</v>
      </c>
      <c r="L40" s="90">
        <v>20</v>
      </c>
      <c r="M40" s="103">
        <v>13.33</v>
      </c>
      <c r="N40" s="82"/>
    </row>
    <row r="41" spans="1:14" s="37" customFormat="1" ht="19.8" customHeight="1" thickBot="1">
      <c r="C41" s="37" t="s">
        <v>46</v>
      </c>
      <c r="E41" s="48">
        <v>0</v>
      </c>
      <c r="F41" s="48">
        <v>0</v>
      </c>
      <c r="G41" s="48">
        <f>'2019'!$K$60</f>
        <v>797455.34420718753</v>
      </c>
      <c r="K41" s="81"/>
      <c r="L41" s="88"/>
      <c r="M41" s="88"/>
      <c r="N41" s="82"/>
    </row>
    <row r="42" spans="1:14" ht="15" customHeight="1" thickTop="1">
      <c r="K42" s="88"/>
      <c r="L42" s="88"/>
      <c r="M42" s="88"/>
      <c r="N42" s="88"/>
    </row>
    <row r="43" spans="1:14" ht="15" customHeight="1">
      <c r="K43" s="88"/>
      <c r="L43" s="88"/>
      <c r="M43" s="88"/>
      <c r="N43" s="88"/>
    </row>
    <row r="44" spans="1:14" ht="15" customHeight="1">
      <c r="A44" s="49"/>
      <c r="B44" s="49"/>
      <c r="C44" s="119" t="s">
        <v>56</v>
      </c>
      <c r="D44" s="119"/>
      <c r="E44" s="119"/>
      <c r="F44" s="119"/>
      <c r="G44" s="119"/>
      <c r="H44" s="49"/>
      <c r="I44" s="49"/>
    </row>
    <row r="45" spans="1:14" ht="15" customHeight="1">
      <c r="A45" s="49"/>
      <c r="B45" s="49"/>
      <c r="C45" s="119"/>
      <c r="D45" s="119"/>
      <c r="E45" s="119"/>
      <c r="F45" s="119"/>
      <c r="G45" s="119"/>
      <c r="H45" s="49"/>
      <c r="I45" s="49"/>
    </row>
  </sheetData>
  <sheetProtection algorithmName="SHA-512" hashValue="vSLZNnWSMo14MjC2w0Z7OeTGM6sIK+o8+bbTmXrEiTBepwitygTJFr2oMJkRq4eDqMJGE7jmxDZvvMxzbxAa+g==" saltValue="/6pKO7rM7N/wwRAcR8x/Rg==" spinCount="100000" sheet="1" objects="1" scenarios="1"/>
  <mergeCells count="9">
    <mergeCell ref="C44:G45"/>
    <mergeCell ref="A3:D3"/>
    <mergeCell ref="A13:D13"/>
    <mergeCell ref="K31:M31"/>
    <mergeCell ref="K32:K33"/>
    <mergeCell ref="L32:L33"/>
    <mergeCell ref="M32:M33"/>
    <mergeCell ref="A10:I10"/>
    <mergeCell ref="K3:Q4"/>
  </mergeCells>
  <hyperlinks>
    <hyperlink ref="A10:H10" r:id="rId1" display="7. ศึกษาการคำนวณผลประโยชน์พนักงานตามมาตรฐานการบัญชีฉบับที่ 19 ด้วยหลักคณิตศาสตร์ประกันภัยเพิ่มเติมได้ที่ www.actuarialbiz.com/th/knowledge" xr:uid="{3F26EFBE-C8F1-44AA-8D13-B1675657B719}"/>
    <hyperlink ref="K27" r:id="rId2" xr:uid="{4C5B6FD8-1167-4456-B3FE-F30D1F0D3D63}"/>
  </hyperlink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3"/>
  <drawing r:id="rId4"/>
  <picture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825ED-D9BB-42D3-A6DB-9B7B9EC1811E}">
  <dimension ref="A1:K64"/>
  <sheetViews>
    <sheetView zoomScale="85" zoomScaleNormal="85" workbookViewId="0">
      <selection activeCell="A3" sqref="A3"/>
    </sheetView>
  </sheetViews>
  <sheetFormatPr defaultColWidth="8.69921875" defaultRowHeight="19.95" customHeight="1"/>
  <cols>
    <col min="1" max="1" width="18.296875" style="2" customWidth="1"/>
    <col min="2" max="10" width="15.69921875" style="2" customWidth="1"/>
    <col min="11" max="11" width="16.69921875" style="2" customWidth="1"/>
    <col min="12" max="16384" width="8.69921875" style="2"/>
  </cols>
  <sheetData>
    <row r="1" spans="1:11" s="35" customFormat="1" ht="42.75" customHeight="1">
      <c r="A1" s="50"/>
      <c r="B1" s="52" t="s">
        <v>100</v>
      </c>
    </row>
    <row r="3" spans="1:11" ht="19.95" customHeight="1">
      <c r="A3" s="24" t="s">
        <v>38</v>
      </c>
      <c r="B3" s="3">
        <v>42735</v>
      </c>
      <c r="C3" s="27" t="s">
        <v>60</v>
      </c>
      <c r="F3" s="137" t="s">
        <v>51</v>
      </c>
      <c r="G3" s="137"/>
    </row>
    <row r="4" spans="1:11" ht="19.95" customHeight="1">
      <c r="A4" s="31"/>
      <c r="F4" s="23" t="s">
        <v>50</v>
      </c>
      <c r="G4" s="29">
        <v>30</v>
      </c>
      <c r="H4" s="27" t="s">
        <v>57</v>
      </c>
    </row>
    <row r="5" spans="1:11" ht="19.95" customHeight="1">
      <c r="F5" s="23" t="s">
        <v>52</v>
      </c>
      <c r="G5" s="29">
        <v>100</v>
      </c>
      <c r="H5" s="27" t="s">
        <v>58</v>
      </c>
    </row>
    <row r="6" spans="1:11" ht="19.95" customHeight="1">
      <c r="F6" s="23" t="s">
        <v>49</v>
      </c>
      <c r="G6" s="30">
        <f>IFERROR(G4/G5,0)</f>
        <v>0.3</v>
      </c>
    </row>
    <row r="7" spans="1:11" ht="19.95" customHeight="1">
      <c r="B7" s="1" t="s">
        <v>102</v>
      </c>
      <c r="F7" s="2" t="s">
        <v>55</v>
      </c>
    </row>
    <row r="8" spans="1:11" ht="19.95" customHeight="1">
      <c r="A8" s="2" t="s">
        <v>8</v>
      </c>
    </row>
    <row r="9" spans="1:11" s="6" customFormat="1" ht="38.700000000000003" customHeight="1">
      <c r="A9" s="4" t="s">
        <v>9</v>
      </c>
      <c r="B9" s="5" t="s">
        <v>10</v>
      </c>
      <c r="C9" s="4" t="s">
        <v>11</v>
      </c>
      <c r="D9" s="5" t="s">
        <v>13</v>
      </c>
      <c r="E9" s="4" t="s">
        <v>12</v>
      </c>
      <c r="F9" s="5" t="s">
        <v>53</v>
      </c>
      <c r="G9" s="4" t="s">
        <v>54</v>
      </c>
      <c r="H9" s="5" t="s">
        <v>14</v>
      </c>
      <c r="I9" s="4" t="s">
        <v>15</v>
      </c>
      <c r="J9" s="5" t="s">
        <v>16</v>
      </c>
      <c r="K9" s="4" t="str">
        <f>"ภาระผูกพัน ณ"&amp;CHAR(10)&amp;TEXT(B3,"dd mmmm yyyy")</f>
        <v>ภาระผูกพัน ณ
31 ธันวาคม 2016</v>
      </c>
    </row>
    <row r="10" spans="1:11" ht="19.95" customHeight="1">
      <c r="A10" s="7" t="s">
        <v>17</v>
      </c>
      <c r="B10" s="8" t="s">
        <v>27</v>
      </c>
      <c r="C10" s="9" t="s">
        <v>37</v>
      </c>
      <c r="D10" s="10">
        <v>44000</v>
      </c>
      <c r="E10" s="7">
        <v>60</v>
      </c>
      <c r="F10" s="11">
        <f>IF(A10="","",1-$G$6)</f>
        <v>0.7</v>
      </c>
      <c r="G10" s="12">
        <f>IF(B10="","",YEARFRAC(B10,$B$3,3))</f>
        <v>21.682191780821917</v>
      </c>
      <c r="H10" s="13">
        <f>IF(C10="","",YEARFRAC(C10,$B$3,3))</f>
        <v>1.5041095890410958</v>
      </c>
      <c r="I10" s="12">
        <f>IF(E10="","",E10-YEARFRAC(B10,C10,3))</f>
        <v>39.821917808219183</v>
      </c>
      <c r="J10" s="13">
        <f>IFERROR(VLOOKUP(I10,'Summary สำหรับบันทึกบัญชี'!$L$34:$O$40,2,TRUE),"")</f>
        <v>13.33</v>
      </c>
      <c r="K10" s="14">
        <f>IFERROR(D10*F10*J10*H10/I10,0)</f>
        <v>15507.370897832812</v>
      </c>
    </row>
    <row r="11" spans="1:11" ht="19.95" customHeight="1">
      <c r="A11" s="7" t="s">
        <v>18</v>
      </c>
      <c r="B11" s="8" t="s">
        <v>29</v>
      </c>
      <c r="C11" s="9" t="s">
        <v>37</v>
      </c>
      <c r="D11" s="10">
        <v>48000</v>
      </c>
      <c r="E11" s="7">
        <v>57</v>
      </c>
      <c r="F11" s="11">
        <f t="shared" ref="F11:F59" si="0">IF(A11="","",1-$G$6)</f>
        <v>0.7</v>
      </c>
      <c r="G11" s="12">
        <f t="shared" ref="G11:G59" si="1">IF(B11="","",YEARFRAC(B11,$B$3,3))</f>
        <v>51.608219178082194</v>
      </c>
      <c r="H11" s="13">
        <f t="shared" ref="H11:H59" si="2">IF(C11="","",YEARFRAC(C11,$B$3,3))</f>
        <v>1.5041095890410958</v>
      </c>
      <c r="I11" s="12">
        <f t="shared" ref="I11:I59" si="3">IF(E11="","",E11-YEARFRAC(B11,C11,3))</f>
        <v>6.8958904109589056</v>
      </c>
      <c r="J11" s="13">
        <f>IFERROR(VLOOKUP(I11,'Summary สำหรับบันทึกบัญชี'!$L$34:$O$40,2,TRUE),"")</f>
        <v>8</v>
      </c>
      <c r="K11" s="14">
        <f t="shared" ref="K11:K17" si="4">IFERROR(D11*F11*J11*H11/I11,0)</f>
        <v>58629.797377830735</v>
      </c>
    </row>
    <row r="12" spans="1:11" ht="19.95" customHeight="1">
      <c r="A12" s="7" t="s">
        <v>19</v>
      </c>
      <c r="B12" s="8" t="s">
        <v>30</v>
      </c>
      <c r="C12" s="9" t="s">
        <v>37</v>
      </c>
      <c r="D12" s="10">
        <v>33000</v>
      </c>
      <c r="E12" s="7">
        <v>55</v>
      </c>
      <c r="F12" s="11">
        <f t="shared" si="0"/>
        <v>0.7</v>
      </c>
      <c r="G12" s="12">
        <f t="shared" si="1"/>
        <v>20.526027397260275</v>
      </c>
      <c r="H12" s="13">
        <f t="shared" si="2"/>
        <v>1.5041095890410958</v>
      </c>
      <c r="I12" s="12">
        <f t="shared" si="3"/>
        <v>35.978082191780821</v>
      </c>
      <c r="J12" s="13">
        <f>IFERROR(VLOOKUP(I12,'Summary สำหรับบันทึกบัญชี'!$L$34:$O$40,2,TRUE),"")</f>
        <v>13.33</v>
      </c>
      <c r="K12" s="14">
        <f t="shared" si="4"/>
        <v>12873.113539445629</v>
      </c>
    </row>
    <row r="13" spans="1:11" ht="19.95" customHeight="1">
      <c r="A13" s="7" t="s">
        <v>20</v>
      </c>
      <c r="B13" s="8" t="s">
        <v>31</v>
      </c>
      <c r="C13" s="9" t="s">
        <v>37</v>
      </c>
      <c r="D13" s="10">
        <v>45000</v>
      </c>
      <c r="E13" s="7">
        <v>60</v>
      </c>
      <c r="F13" s="11">
        <f t="shared" si="0"/>
        <v>0.7</v>
      </c>
      <c r="G13" s="12">
        <f t="shared" si="1"/>
        <v>26.035616438356165</v>
      </c>
      <c r="H13" s="13">
        <f t="shared" si="2"/>
        <v>1.5041095890410958</v>
      </c>
      <c r="I13" s="12">
        <f t="shared" si="3"/>
        <v>35.468493150684935</v>
      </c>
      <c r="J13" s="13">
        <f>IFERROR(VLOOKUP(I13,'Summary สำหรับบันทึกบัญชี'!$L$34:$O$40,2,TRUE),"")</f>
        <v>13.33</v>
      </c>
      <c r="K13" s="14">
        <f t="shared" si="4"/>
        <v>17806.454117101803</v>
      </c>
    </row>
    <row r="14" spans="1:11" ht="19.95" customHeight="1">
      <c r="A14" s="7" t="s">
        <v>21</v>
      </c>
      <c r="B14" s="8" t="s">
        <v>33</v>
      </c>
      <c r="C14" s="9" t="s">
        <v>37</v>
      </c>
      <c r="D14" s="10">
        <v>43000</v>
      </c>
      <c r="E14" s="7">
        <v>60</v>
      </c>
      <c r="F14" s="11">
        <f t="shared" si="0"/>
        <v>0.7</v>
      </c>
      <c r="G14" s="12">
        <f t="shared" si="1"/>
        <v>39.273972602739725</v>
      </c>
      <c r="H14" s="13">
        <f t="shared" si="2"/>
        <v>1.5041095890410958</v>
      </c>
      <c r="I14" s="12">
        <f t="shared" si="3"/>
        <v>22.230136986301368</v>
      </c>
      <c r="J14" s="13">
        <f>IFERROR(VLOOKUP(I14,'Summary สำหรับบันทึกบัญชี'!$L$34:$O$40,2,TRUE),"")</f>
        <v>13.33</v>
      </c>
      <c r="K14" s="14">
        <f t="shared" si="4"/>
        <v>27147.759058417545</v>
      </c>
    </row>
    <row r="15" spans="1:11" ht="19.95" customHeight="1">
      <c r="A15" s="7" t="s">
        <v>22</v>
      </c>
      <c r="B15" s="8" t="s">
        <v>34</v>
      </c>
      <c r="C15" s="9" t="s">
        <v>37</v>
      </c>
      <c r="D15" s="10">
        <v>50000</v>
      </c>
      <c r="E15" s="7">
        <v>55</v>
      </c>
      <c r="F15" s="11">
        <f t="shared" si="0"/>
        <v>0.7</v>
      </c>
      <c r="G15" s="12">
        <f t="shared" si="1"/>
        <v>51.989041095890414</v>
      </c>
      <c r="H15" s="13">
        <f t="shared" si="2"/>
        <v>1.5041095890410958</v>
      </c>
      <c r="I15" s="12">
        <f t="shared" si="3"/>
        <v>4.5150684931506859</v>
      </c>
      <c r="J15" s="13">
        <f>IFERROR(VLOOKUP(I15,'Summary สำหรับบันทึกบัญชี'!$L$34:$O$40,2,TRUE),"")</f>
        <v>6</v>
      </c>
      <c r="K15" s="14">
        <f t="shared" si="4"/>
        <v>69957.524271844639</v>
      </c>
    </row>
    <row r="16" spans="1:11" ht="19.95" customHeight="1">
      <c r="A16" s="7" t="s">
        <v>23</v>
      </c>
      <c r="B16" s="8" t="s">
        <v>35</v>
      </c>
      <c r="C16" s="9" t="s">
        <v>37</v>
      </c>
      <c r="D16" s="10">
        <v>28000</v>
      </c>
      <c r="E16" s="7">
        <v>60</v>
      </c>
      <c r="F16" s="11">
        <f t="shared" si="0"/>
        <v>0.7</v>
      </c>
      <c r="G16" s="12">
        <f t="shared" si="1"/>
        <v>51.147945205479452</v>
      </c>
      <c r="H16" s="13">
        <f t="shared" si="2"/>
        <v>1.5041095890410958</v>
      </c>
      <c r="I16" s="12">
        <f t="shared" si="3"/>
        <v>10.356164383561641</v>
      </c>
      <c r="J16" s="13">
        <f>IFERROR(VLOOKUP(I16,'Summary สำหรับบันทึกบัญชี'!$L$34:$O$40,2,TRUE),"")</f>
        <v>10</v>
      </c>
      <c r="K16" s="14">
        <f t="shared" si="4"/>
        <v>28466.666666666672</v>
      </c>
    </row>
    <row r="17" spans="1:11" ht="19.95" customHeight="1">
      <c r="A17" s="7" t="s">
        <v>24</v>
      </c>
      <c r="B17" s="8" t="s">
        <v>36</v>
      </c>
      <c r="C17" s="9" t="s">
        <v>37</v>
      </c>
      <c r="D17" s="10">
        <v>46000</v>
      </c>
      <c r="E17" s="7">
        <v>55</v>
      </c>
      <c r="F17" s="11">
        <f t="shared" si="0"/>
        <v>0.7</v>
      </c>
      <c r="G17" s="12">
        <f t="shared" si="1"/>
        <v>41.145205479452052</v>
      </c>
      <c r="H17" s="13">
        <f t="shared" si="2"/>
        <v>1.5041095890410958</v>
      </c>
      <c r="I17" s="12">
        <f t="shared" si="3"/>
        <v>15.358904109589041</v>
      </c>
      <c r="J17" s="13">
        <f>IFERROR(VLOOKUP(I17,'Summary สำหรับบันทึกบัญชี'!$L$34:$O$40,2,TRUE),"")</f>
        <v>10</v>
      </c>
      <c r="K17" s="14">
        <f t="shared" si="4"/>
        <v>31533.713877987862</v>
      </c>
    </row>
    <row r="18" spans="1:11" ht="19.95" customHeight="1">
      <c r="A18" s="7"/>
      <c r="B18" s="8"/>
      <c r="C18" s="9"/>
      <c r="D18" s="10"/>
      <c r="E18" s="7"/>
      <c r="F18" s="11" t="str">
        <f t="shared" si="0"/>
        <v/>
      </c>
      <c r="G18" s="12" t="str">
        <f t="shared" si="1"/>
        <v/>
      </c>
      <c r="H18" s="13" t="str">
        <f t="shared" si="2"/>
        <v/>
      </c>
      <c r="I18" s="12" t="str">
        <f t="shared" si="3"/>
        <v/>
      </c>
      <c r="J18" s="13" t="str">
        <f>IFERROR(VLOOKUP(I18,'Summary สำหรับบันทึกบัญชี'!$L$34:$O$40,2,TRUE),"")</f>
        <v/>
      </c>
      <c r="K18" s="14">
        <f t="shared" ref="K18:K59" si="5">IFERROR(D18*F18*J18*H18/I18,0)</f>
        <v>0</v>
      </c>
    </row>
    <row r="19" spans="1:11" ht="19.95" customHeight="1">
      <c r="A19" s="7"/>
      <c r="B19" s="8"/>
      <c r="C19" s="9"/>
      <c r="D19" s="10"/>
      <c r="E19" s="7"/>
      <c r="F19" s="11" t="str">
        <f t="shared" si="0"/>
        <v/>
      </c>
      <c r="G19" s="12" t="str">
        <f t="shared" si="1"/>
        <v/>
      </c>
      <c r="H19" s="13" t="str">
        <f t="shared" si="2"/>
        <v/>
      </c>
      <c r="I19" s="12" t="str">
        <f t="shared" si="3"/>
        <v/>
      </c>
      <c r="J19" s="13" t="str">
        <f>IFERROR(VLOOKUP(I19,'Summary สำหรับบันทึกบัญชี'!$L$34:$O$40,2,TRUE),"")</f>
        <v/>
      </c>
      <c r="K19" s="14">
        <f t="shared" si="5"/>
        <v>0</v>
      </c>
    </row>
    <row r="20" spans="1:11" ht="19.95" customHeight="1">
      <c r="A20" s="7"/>
      <c r="B20" s="8"/>
      <c r="C20" s="9"/>
      <c r="D20" s="10"/>
      <c r="E20" s="7"/>
      <c r="F20" s="11" t="str">
        <f t="shared" si="0"/>
        <v/>
      </c>
      <c r="G20" s="12" t="str">
        <f t="shared" si="1"/>
        <v/>
      </c>
      <c r="H20" s="13" t="str">
        <f t="shared" si="2"/>
        <v/>
      </c>
      <c r="I20" s="12" t="str">
        <f t="shared" si="3"/>
        <v/>
      </c>
      <c r="J20" s="13" t="str">
        <f>IFERROR(VLOOKUP(I20,'Summary สำหรับบันทึกบัญชี'!$L$34:$O$40,2,TRUE),"")</f>
        <v/>
      </c>
      <c r="K20" s="14">
        <f t="shared" si="5"/>
        <v>0</v>
      </c>
    </row>
    <row r="21" spans="1:11" ht="19.95" customHeight="1">
      <c r="A21" s="7"/>
      <c r="B21" s="8"/>
      <c r="C21" s="9"/>
      <c r="D21" s="10"/>
      <c r="E21" s="7"/>
      <c r="F21" s="11" t="str">
        <f t="shared" si="0"/>
        <v/>
      </c>
      <c r="G21" s="12" t="str">
        <f t="shared" si="1"/>
        <v/>
      </c>
      <c r="H21" s="13" t="str">
        <f t="shared" si="2"/>
        <v/>
      </c>
      <c r="I21" s="12" t="str">
        <f t="shared" si="3"/>
        <v/>
      </c>
      <c r="J21" s="13" t="str">
        <f>IFERROR(VLOOKUP(I21,'Summary สำหรับบันทึกบัญชี'!$L$34:$O$40,2,TRUE),"")</f>
        <v/>
      </c>
      <c r="K21" s="14">
        <f t="shared" si="5"/>
        <v>0</v>
      </c>
    </row>
    <row r="22" spans="1:11" ht="19.95" customHeight="1">
      <c r="A22" s="7"/>
      <c r="B22" s="8"/>
      <c r="C22" s="9"/>
      <c r="D22" s="10"/>
      <c r="E22" s="7"/>
      <c r="F22" s="11" t="str">
        <f t="shared" si="0"/>
        <v/>
      </c>
      <c r="G22" s="12" t="str">
        <f t="shared" si="1"/>
        <v/>
      </c>
      <c r="H22" s="13" t="str">
        <f t="shared" si="2"/>
        <v/>
      </c>
      <c r="I22" s="12" t="str">
        <f t="shared" si="3"/>
        <v/>
      </c>
      <c r="J22" s="13" t="str">
        <f>IFERROR(VLOOKUP(I22,'Summary สำหรับบันทึกบัญชี'!$L$34:$O$40,2,TRUE),"")</f>
        <v/>
      </c>
      <c r="K22" s="14">
        <f t="shared" si="5"/>
        <v>0</v>
      </c>
    </row>
    <row r="23" spans="1:11" ht="19.95" customHeight="1">
      <c r="A23" s="7"/>
      <c r="B23" s="8"/>
      <c r="C23" s="9"/>
      <c r="D23" s="10"/>
      <c r="E23" s="7"/>
      <c r="F23" s="11" t="str">
        <f t="shared" si="0"/>
        <v/>
      </c>
      <c r="G23" s="12" t="str">
        <f t="shared" si="1"/>
        <v/>
      </c>
      <c r="H23" s="13" t="str">
        <f t="shared" si="2"/>
        <v/>
      </c>
      <c r="I23" s="12" t="str">
        <f t="shared" si="3"/>
        <v/>
      </c>
      <c r="J23" s="13" t="str">
        <f>IFERROR(VLOOKUP(I23,'Summary สำหรับบันทึกบัญชี'!$L$34:$O$40,2,TRUE),"")</f>
        <v/>
      </c>
      <c r="K23" s="14">
        <f t="shared" si="5"/>
        <v>0</v>
      </c>
    </row>
    <row r="24" spans="1:11" ht="19.95" customHeight="1">
      <c r="A24" s="7"/>
      <c r="B24" s="8"/>
      <c r="C24" s="9"/>
      <c r="D24" s="10"/>
      <c r="E24" s="7"/>
      <c r="F24" s="11" t="str">
        <f t="shared" si="0"/>
        <v/>
      </c>
      <c r="G24" s="12" t="str">
        <f t="shared" si="1"/>
        <v/>
      </c>
      <c r="H24" s="13" t="str">
        <f t="shared" si="2"/>
        <v/>
      </c>
      <c r="I24" s="12" t="str">
        <f t="shared" si="3"/>
        <v/>
      </c>
      <c r="J24" s="13" t="str">
        <f>IFERROR(VLOOKUP(I24,'Summary สำหรับบันทึกบัญชี'!$L$34:$O$40,2,TRUE),"")</f>
        <v/>
      </c>
      <c r="K24" s="14">
        <f t="shared" si="5"/>
        <v>0</v>
      </c>
    </row>
    <row r="25" spans="1:11" ht="19.95" customHeight="1">
      <c r="A25" s="7"/>
      <c r="B25" s="8"/>
      <c r="C25" s="9"/>
      <c r="D25" s="10"/>
      <c r="E25" s="7"/>
      <c r="F25" s="11" t="str">
        <f t="shared" si="0"/>
        <v/>
      </c>
      <c r="G25" s="12" t="str">
        <f t="shared" si="1"/>
        <v/>
      </c>
      <c r="H25" s="13" t="str">
        <f t="shared" si="2"/>
        <v/>
      </c>
      <c r="I25" s="12" t="str">
        <f t="shared" si="3"/>
        <v/>
      </c>
      <c r="J25" s="13" t="str">
        <f>IFERROR(VLOOKUP(I25,'Summary สำหรับบันทึกบัญชี'!$L$34:$O$40,2,TRUE),"")</f>
        <v/>
      </c>
      <c r="K25" s="14">
        <f t="shared" si="5"/>
        <v>0</v>
      </c>
    </row>
    <row r="26" spans="1:11" ht="19.95" customHeight="1">
      <c r="A26" s="7"/>
      <c r="B26" s="8"/>
      <c r="C26" s="9"/>
      <c r="D26" s="10"/>
      <c r="E26" s="7"/>
      <c r="F26" s="11" t="str">
        <f t="shared" si="0"/>
        <v/>
      </c>
      <c r="G26" s="12" t="str">
        <f t="shared" si="1"/>
        <v/>
      </c>
      <c r="H26" s="13" t="str">
        <f t="shared" si="2"/>
        <v/>
      </c>
      <c r="I26" s="12" t="str">
        <f t="shared" si="3"/>
        <v/>
      </c>
      <c r="J26" s="13" t="str">
        <f>IFERROR(VLOOKUP(I26,'Summary สำหรับบันทึกบัญชี'!$L$34:$O$40,2,TRUE),"")</f>
        <v/>
      </c>
      <c r="K26" s="14">
        <f t="shared" si="5"/>
        <v>0</v>
      </c>
    </row>
    <row r="27" spans="1:11" ht="19.95" customHeight="1">
      <c r="A27" s="7"/>
      <c r="B27" s="8"/>
      <c r="C27" s="9"/>
      <c r="D27" s="10"/>
      <c r="E27" s="7"/>
      <c r="F27" s="11" t="str">
        <f t="shared" si="0"/>
        <v/>
      </c>
      <c r="G27" s="12" t="str">
        <f t="shared" si="1"/>
        <v/>
      </c>
      <c r="H27" s="13" t="str">
        <f t="shared" si="2"/>
        <v/>
      </c>
      <c r="I27" s="12" t="str">
        <f t="shared" si="3"/>
        <v/>
      </c>
      <c r="J27" s="13" t="str">
        <f>IFERROR(VLOOKUP(I27,'Summary สำหรับบันทึกบัญชี'!$L$34:$O$40,2,TRUE),"")</f>
        <v/>
      </c>
      <c r="K27" s="14">
        <f t="shared" si="5"/>
        <v>0</v>
      </c>
    </row>
    <row r="28" spans="1:11" ht="19.95" customHeight="1">
      <c r="A28" s="7"/>
      <c r="B28" s="8"/>
      <c r="C28" s="9"/>
      <c r="D28" s="10"/>
      <c r="E28" s="7"/>
      <c r="F28" s="11" t="str">
        <f t="shared" si="0"/>
        <v/>
      </c>
      <c r="G28" s="12" t="str">
        <f t="shared" si="1"/>
        <v/>
      </c>
      <c r="H28" s="13" t="str">
        <f t="shared" si="2"/>
        <v/>
      </c>
      <c r="I28" s="12" t="str">
        <f t="shared" si="3"/>
        <v/>
      </c>
      <c r="J28" s="13" t="str">
        <f>IFERROR(VLOOKUP(I28,'Summary สำหรับบันทึกบัญชี'!$L$34:$O$40,2,TRUE),"")</f>
        <v/>
      </c>
      <c r="K28" s="14">
        <f t="shared" si="5"/>
        <v>0</v>
      </c>
    </row>
    <row r="29" spans="1:11" ht="19.95" customHeight="1">
      <c r="A29" s="7"/>
      <c r="B29" s="8"/>
      <c r="C29" s="9"/>
      <c r="D29" s="10"/>
      <c r="E29" s="7"/>
      <c r="F29" s="11" t="str">
        <f t="shared" si="0"/>
        <v/>
      </c>
      <c r="G29" s="12" t="str">
        <f t="shared" si="1"/>
        <v/>
      </c>
      <c r="H29" s="13" t="str">
        <f t="shared" si="2"/>
        <v/>
      </c>
      <c r="I29" s="12" t="str">
        <f t="shared" si="3"/>
        <v/>
      </c>
      <c r="J29" s="13" t="str">
        <f>IFERROR(VLOOKUP(I29,'Summary สำหรับบันทึกบัญชี'!$L$34:$O$40,2,TRUE),"")</f>
        <v/>
      </c>
      <c r="K29" s="14">
        <f t="shared" si="5"/>
        <v>0</v>
      </c>
    </row>
    <row r="30" spans="1:11" ht="19.95" customHeight="1">
      <c r="A30" s="7"/>
      <c r="B30" s="8"/>
      <c r="C30" s="9"/>
      <c r="D30" s="10"/>
      <c r="E30" s="7"/>
      <c r="F30" s="11" t="str">
        <f t="shared" si="0"/>
        <v/>
      </c>
      <c r="G30" s="12" t="str">
        <f t="shared" si="1"/>
        <v/>
      </c>
      <c r="H30" s="13" t="str">
        <f t="shared" si="2"/>
        <v/>
      </c>
      <c r="I30" s="12" t="str">
        <f t="shared" si="3"/>
        <v/>
      </c>
      <c r="J30" s="13" t="str">
        <f>IFERROR(VLOOKUP(I30,'Summary สำหรับบันทึกบัญชี'!$L$34:$O$40,2,TRUE),"")</f>
        <v/>
      </c>
      <c r="K30" s="14">
        <f t="shared" si="5"/>
        <v>0</v>
      </c>
    </row>
    <row r="31" spans="1:11" ht="19.95" customHeight="1">
      <c r="A31" s="7"/>
      <c r="B31" s="8"/>
      <c r="C31" s="9"/>
      <c r="D31" s="10"/>
      <c r="E31" s="7"/>
      <c r="F31" s="11" t="str">
        <f t="shared" si="0"/>
        <v/>
      </c>
      <c r="G31" s="12" t="str">
        <f t="shared" si="1"/>
        <v/>
      </c>
      <c r="H31" s="13" t="str">
        <f t="shared" si="2"/>
        <v/>
      </c>
      <c r="I31" s="12" t="str">
        <f t="shared" si="3"/>
        <v/>
      </c>
      <c r="J31" s="13" t="str">
        <f>IFERROR(VLOOKUP(I31,'Summary สำหรับบันทึกบัญชี'!$L$34:$O$40,2,TRUE),"")</f>
        <v/>
      </c>
      <c r="K31" s="14">
        <f t="shared" si="5"/>
        <v>0</v>
      </c>
    </row>
    <row r="32" spans="1:11" ht="19.95" customHeight="1">
      <c r="A32" s="7"/>
      <c r="B32" s="8"/>
      <c r="C32" s="9"/>
      <c r="D32" s="10"/>
      <c r="E32" s="7"/>
      <c r="F32" s="11" t="str">
        <f t="shared" si="0"/>
        <v/>
      </c>
      <c r="G32" s="12" t="str">
        <f t="shared" si="1"/>
        <v/>
      </c>
      <c r="H32" s="13" t="str">
        <f t="shared" si="2"/>
        <v/>
      </c>
      <c r="I32" s="12" t="str">
        <f t="shared" si="3"/>
        <v/>
      </c>
      <c r="J32" s="13" t="str">
        <f>IFERROR(VLOOKUP(I32,'Summary สำหรับบันทึกบัญชี'!$L$34:$O$40,2,TRUE),"")</f>
        <v/>
      </c>
      <c r="K32" s="14">
        <f t="shared" si="5"/>
        <v>0</v>
      </c>
    </row>
    <row r="33" spans="1:11" ht="19.95" customHeight="1">
      <c r="A33" s="7"/>
      <c r="B33" s="8"/>
      <c r="C33" s="9"/>
      <c r="D33" s="10"/>
      <c r="E33" s="7"/>
      <c r="F33" s="11" t="str">
        <f t="shared" si="0"/>
        <v/>
      </c>
      <c r="G33" s="12" t="str">
        <f t="shared" si="1"/>
        <v/>
      </c>
      <c r="H33" s="13" t="str">
        <f t="shared" si="2"/>
        <v/>
      </c>
      <c r="I33" s="12" t="str">
        <f t="shared" si="3"/>
        <v/>
      </c>
      <c r="J33" s="13" t="str">
        <f>IFERROR(VLOOKUP(I33,'Summary สำหรับบันทึกบัญชี'!$L$34:$O$40,2,TRUE),"")</f>
        <v/>
      </c>
      <c r="K33" s="14">
        <f t="shared" si="5"/>
        <v>0</v>
      </c>
    </row>
    <row r="34" spans="1:11" ht="19.95" customHeight="1">
      <c r="A34" s="7"/>
      <c r="B34" s="8"/>
      <c r="C34" s="9"/>
      <c r="D34" s="10"/>
      <c r="E34" s="7"/>
      <c r="F34" s="11" t="str">
        <f t="shared" si="0"/>
        <v/>
      </c>
      <c r="G34" s="12" t="str">
        <f t="shared" si="1"/>
        <v/>
      </c>
      <c r="H34" s="13" t="str">
        <f t="shared" si="2"/>
        <v/>
      </c>
      <c r="I34" s="12" t="str">
        <f t="shared" si="3"/>
        <v/>
      </c>
      <c r="J34" s="13" t="str">
        <f>IFERROR(VLOOKUP(I34,'Summary สำหรับบันทึกบัญชี'!$L$34:$O$40,2,TRUE),"")</f>
        <v/>
      </c>
      <c r="K34" s="14">
        <f t="shared" si="5"/>
        <v>0</v>
      </c>
    </row>
    <row r="35" spans="1:11" ht="19.95" customHeight="1">
      <c r="A35" s="7"/>
      <c r="B35" s="8"/>
      <c r="C35" s="9"/>
      <c r="D35" s="10"/>
      <c r="E35" s="7"/>
      <c r="F35" s="11" t="str">
        <f t="shared" si="0"/>
        <v/>
      </c>
      <c r="G35" s="12" t="str">
        <f t="shared" si="1"/>
        <v/>
      </c>
      <c r="H35" s="13" t="str">
        <f t="shared" si="2"/>
        <v/>
      </c>
      <c r="I35" s="12" t="str">
        <f t="shared" si="3"/>
        <v/>
      </c>
      <c r="J35" s="13" t="str">
        <f>IFERROR(VLOOKUP(I35,'Summary สำหรับบันทึกบัญชี'!$L$34:$O$40,2,TRUE),"")</f>
        <v/>
      </c>
      <c r="K35" s="14">
        <f t="shared" si="5"/>
        <v>0</v>
      </c>
    </row>
    <row r="36" spans="1:11" ht="19.95" customHeight="1">
      <c r="A36" s="7"/>
      <c r="B36" s="8"/>
      <c r="C36" s="9"/>
      <c r="D36" s="10"/>
      <c r="E36" s="7"/>
      <c r="F36" s="11" t="str">
        <f t="shared" si="0"/>
        <v/>
      </c>
      <c r="G36" s="12" t="str">
        <f t="shared" si="1"/>
        <v/>
      </c>
      <c r="H36" s="13" t="str">
        <f t="shared" si="2"/>
        <v/>
      </c>
      <c r="I36" s="12" t="str">
        <f t="shared" si="3"/>
        <v/>
      </c>
      <c r="J36" s="13" t="str">
        <f>IFERROR(VLOOKUP(I36,'Summary สำหรับบันทึกบัญชี'!$L$34:$O$40,2,TRUE),"")</f>
        <v/>
      </c>
      <c r="K36" s="14">
        <f t="shared" si="5"/>
        <v>0</v>
      </c>
    </row>
    <row r="37" spans="1:11" ht="19.95" customHeight="1">
      <c r="A37" s="7"/>
      <c r="B37" s="8"/>
      <c r="C37" s="9"/>
      <c r="D37" s="10"/>
      <c r="E37" s="7"/>
      <c r="F37" s="11" t="str">
        <f t="shared" si="0"/>
        <v/>
      </c>
      <c r="G37" s="12" t="str">
        <f t="shared" si="1"/>
        <v/>
      </c>
      <c r="H37" s="13" t="str">
        <f t="shared" si="2"/>
        <v/>
      </c>
      <c r="I37" s="12" t="str">
        <f t="shared" si="3"/>
        <v/>
      </c>
      <c r="J37" s="13" t="str">
        <f>IFERROR(VLOOKUP(I37,'Summary สำหรับบันทึกบัญชี'!$L$34:$O$40,2,TRUE),"")</f>
        <v/>
      </c>
      <c r="K37" s="14">
        <f t="shared" si="5"/>
        <v>0</v>
      </c>
    </row>
    <row r="38" spans="1:11" ht="19.95" customHeight="1">
      <c r="A38" s="7"/>
      <c r="B38" s="8"/>
      <c r="C38" s="9"/>
      <c r="D38" s="10"/>
      <c r="E38" s="7"/>
      <c r="F38" s="11" t="str">
        <f t="shared" si="0"/>
        <v/>
      </c>
      <c r="G38" s="12" t="str">
        <f t="shared" si="1"/>
        <v/>
      </c>
      <c r="H38" s="13" t="str">
        <f t="shared" si="2"/>
        <v/>
      </c>
      <c r="I38" s="12" t="str">
        <f t="shared" si="3"/>
        <v/>
      </c>
      <c r="J38" s="13" t="str">
        <f>IFERROR(VLOOKUP(I38,'Summary สำหรับบันทึกบัญชี'!$L$34:$O$40,2,TRUE),"")</f>
        <v/>
      </c>
      <c r="K38" s="14">
        <f t="shared" si="5"/>
        <v>0</v>
      </c>
    </row>
    <row r="39" spans="1:11" ht="19.95" customHeight="1">
      <c r="A39" s="7"/>
      <c r="B39" s="8"/>
      <c r="C39" s="9"/>
      <c r="D39" s="10"/>
      <c r="E39" s="7"/>
      <c r="F39" s="11" t="str">
        <f t="shared" si="0"/>
        <v/>
      </c>
      <c r="G39" s="12" t="str">
        <f t="shared" si="1"/>
        <v/>
      </c>
      <c r="H39" s="13" t="str">
        <f t="shared" si="2"/>
        <v/>
      </c>
      <c r="I39" s="12" t="str">
        <f t="shared" si="3"/>
        <v/>
      </c>
      <c r="J39" s="13" t="str">
        <f>IFERROR(VLOOKUP(I39,'Summary สำหรับบันทึกบัญชี'!$L$34:$O$40,2,TRUE),"")</f>
        <v/>
      </c>
      <c r="K39" s="14">
        <f t="shared" si="5"/>
        <v>0</v>
      </c>
    </row>
    <row r="40" spans="1:11" ht="19.95" customHeight="1">
      <c r="A40" s="7"/>
      <c r="B40" s="8"/>
      <c r="C40" s="9"/>
      <c r="D40" s="10"/>
      <c r="E40" s="7"/>
      <c r="F40" s="11" t="str">
        <f t="shared" si="0"/>
        <v/>
      </c>
      <c r="G40" s="12" t="str">
        <f t="shared" si="1"/>
        <v/>
      </c>
      <c r="H40" s="13" t="str">
        <f t="shared" si="2"/>
        <v/>
      </c>
      <c r="I40" s="12" t="str">
        <f t="shared" si="3"/>
        <v/>
      </c>
      <c r="J40" s="13" t="str">
        <f>IFERROR(VLOOKUP(I40,'Summary สำหรับบันทึกบัญชี'!$L$34:$O$40,2,TRUE),"")</f>
        <v/>
      </c>
      <c r="K40" s="14">
        <f t="shared" si="5"/>
        <v>0</v>
      </c>
    </row>
    <row r="41" spans="1:11" ht="19.95" customHeight="1">
      <c r="A41" s="7"/>
      <c r="B41" s="8"/>
      <c r="C41" s="9"/>
      <c r="D41" s="10"/>
      <c r="E41" s="7"/>
      <c r="F41" s="11" t="str">
        <f t="shared" si="0"/>
        <v/>
      </c>
      <c r="G41" s="12" t="str">
        <f t="shared" si="1"/>
        <v/>
      </c>
      <c r="H41" s="13" t="str">
        <f t="shared" si="2"/>
        <v/>
      </c>
      <c r="I41" s="12" t="str">
        <f t="shared" si="3"/>
        <v/>
      </c>
      <c r="J41" s="13" t="str">
        <f>IFERROR(VLOOKUP(I41,'Summary สำหรับบันทึกบัญชี'!$L$34:$O$40,2,TRUE),"")</f>
        <v/>
      </c>
      <c r="K41" s="14">
        <f t="shared" si="5"/>
        <v>0</v>
      </c>
    </row>
    <row r="42" spans="1:11" ht="19.95" customHeight="1">
      <c r="A42" s="7"/>
      <c r="B42" s="8"/>
      <c r="C42" s="9"/>
      <c r="D42" s="10"/>
      <c r="E42" s="7"/>
      <c r="F42" s="11" t="str">
        <f t="shared" si="0"/>
        <v/>
      </c>
      <c r="G42" s="12" t="str">
        <f t="shared" si="1"/>
        <v/>
      </c>
      <c r="H42" s="13" t="str">
        <f t="shared" si="2"/>
        <v/>
      </c>
      <c r="I42" s="12" t="str">
        <f t="shared" si="3"/>
        <v/>
      </c>
      <c r="J42" s="13" t="str">
        <f>IFERROR(VLOOKUP(I42,'Summary สำหรับบันทึกบัญชี'!$L$34:$O$40,2,TRUE),"")</f>
        <v/>
      </c>
      <c r="K42" s="14">
        <f t="shared" si="5"/>
        <v>0</v>
      </c>
    </row>
    <row r="43" spans="1:11" ht="19.95" customHeight="1">
      <c r="A43" s="7"/>
      <c r="B43" s="8"/>
      <c r="C43" s="9"/>
      <c r="D43" s="10"/>
      <c r="E43" s="7"/>
      <c r="F43" s="11" t="str">
        <f t="shared" si="0"/>
        <v/>
      </c>
      <c r="G43" s="12" t="str">
        <f t="shared" si="1"/>
        <v/>
      </c>
      <c r="H43" s="13" t="str">
        <f t="shared" si="2"/>
        <v/>
      </c>
      <c r="I43" s="12" t="str">
        <f t="shared" si="3"/>
        <v/>
      </c>
      <c r="J43" s="13" t="str">
        <f>IFERROR(VLOOKUP(I43,'Summary สำหรับบันทึกบัญชี'!$L$34:$O$40,2,TRUE),"")</f>
        <v/>
      </c>
      <c r="K43" s="14">
        <f t="shared" si="5"/>
        <v>0</v>
      </c>
    </row>
    <row r="44" spans="1:11" ht="19.95" customHeight="1">
      <c r="A44" s="7"/>
      <c r="B44" s="8"/>
      <c r="C44" s="9"/>
      <c r="D44" s="10"/>
      <c r="E44" s="7"/>
      <c r="F44" s="11" t="str">
        <f t="shared" si="0"/>
        <v/>
      </c>
      <c r="G44" s="12" t="str">
        <f t="shared" si="1"/>
        <v/>
      </c>
      <c r="H44" s="13" t="str">
        <f t="shared" si="2"/>
        <v/>
      </c>
      <c r="I44" s="12" t="str">
        <f t="shared" si="3"/>
        <v/>
      </c>
      <c r="J44" s="13" t="str">
        <f>IFERROR(VLOOKUP(I44,'Summary สำหรับบันทึกบัญชี'!$L$34:$O$40,2,TRUE),"")</f>
        <v/>
      </c>
      <c r="K44" s="14">
        <f t="shared" si="5"/>
        <v>0</v>
      </c>
    </row>
    <row r="45" spans="1:11" ht="19.95" customHeight="1">
      <c r="A45" s="7"/>
      <c r="B45" s="8"/>
      <c r="C45" s="9"/>
      <c r="D45" s="10"/>
      <c r="E45" s="7"/>
      <c r="F45" s="11" t="str">
        <f t="shared" si="0"/>
        <v/>
      </c>
      <c r="G45" s="12" t="str">
        <f t="shared" si="1"/>
        <v/>
      </c>
      <c r="H45" s="13" t="str">
        <f t="shared" si="2"/>
        <v/>
      </c>
      <c r="I45" s="12" t="str">
        <f t="shared" si="3"/>
        <v/>
      </c>
      <c r="J45" s="13" t="str">
        <f>IFERROR(VLOOKUP(I45,'Summary สำหรับบันทึกบัญชี'!$L$34:$O$40,2,TRUE),"")</f>
        <v/>
      </c>
      <c r="K45" s="14">
        <f t="shared" si="5"/>
        <v>0</v>
      </c>
    </row>
    <row r="46" spans="1:11" ht="19.95" customHeight="1">
      <c r="A46" s="7"/>
      <c r="B46" s="8"/>
      <c r="C46" s="9"/>
      <c r="D46" s="10"/>
      <c r="E46" s="7"/>
      <c r="F46" s="11" t="str">
        <f t="shared" si="0"/>
        <v/>
      </c>
      <c r="G46" s="12" t="str">
        <f t="shared" si="1"/>
        <v/>
      </c>
      <c r="H46" s="13" t="str">
        <f t="shared" si="2"/>
        <v/>
      </c>
      <c r="I46" s="12" t="str">
        <f t="shared" si="3"/>
        <v/>
      </c>
      <c r="J46" s="13" t="str">
        <f>IFERROR(VLOOKUP(I46,'Summary สำหรับบันทึกบัญชี'!$L$34:$O$40,2,TRUE),"")</f>
        <v/>
      </c>
      <c r="K46" s="14">
        <f t="shared" si="5"/>
        <v>0</v>
      </c>
    </row>
    <row r="47" spans="1:11" ht="19.95" customHeight="1">
      <c r="A47" s="7"/>
      <c r="B47" s="8"/>
      <c r="C47" s="9"/>
      <c r="D47" s="10"/>
      <c r="E47" s="7"/>
      <c r="F47" s="11" t="str">
        <f t="shared" si="0"/>
        <v/>
      </c>
      <c r="G47" s="12" t="str">
        <f t="shared" si="1"/>
        <v/>
      </c>
      <c r="H47" s="13" t="str">
        <f t="shared" si="2"/>
        <v/>
      </c>
      <c r="I47" s="12" t="str">
        <f t="shared" si="3"/>
        <v/>
      </c>
      <c r="J47" s="13" t="str">
        <f>IFERROR(VLOOKUP(I47,'Summary สำหรับบันทึกบัญชี'!$L$34:$O$40,2,TRUE),"")</f>
        <v/>
      </c>
      <c r="K47" s="14">
        <f t="shared" si="5"/>
        <v>0</v>
      </c>
    </row>
    <row r="48" spans="1:11" ht="19.95" customHeight="1">
      <c r="A48" s="7"/>
      <c r="B48" s="8"/>
      <c r="C48" s="9"/>
      <c r="D48" s="10"/>
      <c r="E48" s="7"/>
      <c r="F48" s="11" t="str">
        <f t="shared" si="0"/>
        <v/>
      </c>
      <c r="G48" s="12" t="str">
        <f t="shared" si="1"/>
        <v/>
      </c>
      <c r="H48" s="13" t="str">
        <f t="shared" si="2"/>
        <v/>
      </c>
      <c r="I48" s="12" t="str">
        <f t="shared" si="3"/>
        <v/>
      </c>
      <c r="J48" s="13" t="str">
        <f>IFERROR(VLOOKUP(I48,'Summary สำหรับบันทึกบัญชี'!$L$34:$O$40,2,TRUE),"")</f>
        <v/>
      </c>
      <c r="K48" s="14">
        <f t="shared" si="5"/>
        <v>0</v>
      </c>
    </row>
    <row r="49" spans="1:11" ht="19.95" customHeight="1">
      <c r="A49" s="7"/>
      <c r="B49" s="8"/>
      <c r="C49" s="9"/>
      <c r="D49" s="10"/>
      <c r="E49" s="7"/>
      <c r="F49" s="11" t="str">
        <f t="shared" si="0"/>
        <v/>
      </c>
      <c r="G49" s="12" t="str">
        <f t="shared" si="1"/>
        <v/>
      </c>
      <c r="H49" s="13" t="str">
        <f t="shared" si="2"/>
        <v/>
      </c>
      <c r="I49" s="12" t="str">
        <f t="shared" si="3"/>
        <v/>
      </c>
      <c r="J49" s="13" t="str">
        <f>IFERROR(VLOOKUP(I49,'Summary สำหรับบันทึกบัญชี'!$L$34:$O$40,2,TRUE),"")</f>
        <v/>
      </c>
      <c r="K49" s="14">
        <f t="shared" si="5"/>
        <v>0</v>
      </c>
    </row>
    <row r="50" spans="1:11" ht="19.95" customHeight="1">
      <c r="A50" s="7"/>
      <c r="B50" s="8"/>
      <c r="C50" s="9"/>
      <c r="D50" s="10"/>
      <c r="E50" s="7"/>
      <c r="F50" s="11" t="str">
        <f t="shared" si="0"/>
        <v/>
      </c>
      <c r="G50" s="12" t="str">
        <f t="shared" si="1"/>
        <v/>
      </c>
      <c r="H50" s="13" t="str">
        <f t="shared" si="2"/>
        <v/>
      </c>
      <c r="I50" s="12" t="str">
        <f t="shared" si="3"/>
        <v/>
      </c>
      <c r="J50" s="13" t="str">
        <f>IFERROR(VLOOKUP(I50,'Summary สำหรับบันทึกบัญชี'!$L$34:$O$40,2,TRUE),"")</f>
        <v/>
      </c>
      <c r="K50" s="14">
        <f t="shared" si="5"/>
        <v>0</v>
      </c>
    </row>
    <row r="51" spans="1:11" ht="19.95" customHeight="1">
      <c r="A51" s="7"/>
      <c r="B51" s="8"/>
      <c r="C51" s="9"/>
      <c r="D51" s="10"/>
      <c r="E51" s="7"/>
      <c r="F51" s="11" t="str">
        <f t="shared" si="0"/>
        <v/>
      </c>
      <c r="G51" s="12" t="str">
        <f t="shared" si="1"/>
        <v/>
      </c>
      <c r="H51" s="13" t="str">
        <f t="shared" si="2"/>
        <v/>
      </c>
      <c r="I51" s="12" t="str">
        <f t="shared" si="3"/>
        <v/>
      </c>
      <c r="J51" s="13" t="str">
        <f>IFERROR(VLOOKUP(I51,'Summary สำหรับบันทึกบัญชี'!$L$34:$O$40,2,TRUE),"")</f>
        <v/>
      </c>
      <c r="K51" s="14">
        <f t="shared" si="5"/>
        <v>0</v>
      </c>
    </row>
    <row r="52" spans="1:11" ht="19.95" customHeight="1">
      <c r="A52" s="7"/>
      <c r="B52" s="8"/>
      <c r="C52" s="9"/>
      <c r="D52" s="10"/>
      <c r="E52" s="7"/>
      <c r="F52" s="11" t="str">
        <f t="shared" si="0"/>
        <v/>
      </c>
      <c r="G52" s="12" t="str">
        <f t="shared" si="1"/>
        <v/>
      </c>
      <c r="H52" s="13" t="str">
        <f t="shared" si="2"/>
        <v/>
      </c>
      <c r="I52" s="12" t="str">
        <f t="shared" si="3"/>
        <v/>
      </c>
      <c r="J52" s="13" t="str">
        <f>IFERROR(VLOOKUP(I52,'Summary สำหรับบันทึกบัญชี'!$L$34:$O$40,2,TRUE),"")</f>
        <v/>
      </c>
      <c r="K52" s="14">
        <f t="shared" si="5"/>
        <v>0</v>
      </c>
    </row>
    <row r="53" spans="1:11" ht="19.95" customHeight="1">
      <c r="A53" s="7"/>
      <c r="B53" s="8"/>
      <c r="C53" s="9"/>
      <c r="D53" s="10"/>
      <c r="E53" s="7"/>
      <c r="F53" s="11" t="str">
        <f t="shared" si="0"/>
        <v/>
      </c>
      <c r="G53" s="12" t="str">
        <f t="shared" si="1"/>
        <v/>
      </c>
      <c r="H53" s="13" t="str">
        <f t="shared" si="2"/>
        <v/>
      </c>
      <c r="I53" s="12" t="str">
        <f t="shared" si="3"/>
        <v/>
      </c>
      <c r="J53" s="13" t="str">
        <f>IFERROR(VLOOKUP(I53,'Summary สำหรับบันทึกบัญชี'!$L$34:$O$40,2,TRUE),"")</f>
        <v/>
      </c>
      <c r="K53" s="14">
        <f t="shared" si="5"/>
        <v>0</v>
      </c>
    </row>
    <row r="54" spans="1:11" ht="19.95" customHeight="1">
      <c r="A54" s="7"/>
      <c r="B54" s="8"/>
      <c r="C54" s="9"/>
      <c r="D54" s="10"/>
      <c r="E54" s="7"/>
      <c r="F54" s="11" t="str">
        <f t="shared" si="0"/>
        <v/>
      </c>
      <c r="G54" s="12" t="str">
        <f t="shared" si="1"/>
        <v/>
      </c>
      <c r="H54" s="13" t="str">
        <f t="shared" si="2"/>
        <v/>
      </c>
      <c r="I54" s="12" t="str">
        <f t="shared" si="3"/>
        <v/>
      </c>
      <c r="J54" s="13" t="str">
        <f>IFERROR(VLOOKUP(I54,'Summary สำหรับบันทึกบัญชี'!$L$34:$O$40,2,TRUE),"")</f>
        <v/>
      </c>
      <c r="K54" s="14">
        <f t="shared" si="5"/>
        <v>0</v>
      </c>
    </row>
    <row r="55" spans="1:11" ht="19.95" customHeight="1">
      <c r="A55" s="7"/>
      <c r="B55" s="8"/>
      <c r="C55" s="9"/>
      <c r="D55" s="10"/>
      <c r="E55" s="7"/>
      <c r="F55" s="11" t="str">
        <f t="shared" si="0"/>
        <v/>
      </c>
      <c r="G55" s="12" t="str">
        <f t="shared" si="1"/>
        <v/>
      </c>
      <c r="H55" s="13" t="str">
        <f t="shared" si="2"/>
        <v/>
      </c>
      <c r="I55" s="12" t="str">
        <f t="shared" si="3"/>
        <v/>
      </c>
      <c r="J55" s="13" t="str">
        <f>IFERROR(VLOOKUP(I55,'Summary สำหรับบันทึกบัญชี'!$L$34:$O$40,2,TRUE),"")</f>
        <v/>
      </c>
      <c r="K55" s="14">
        <f t="shared" si="5"/>
        <v>0</v>
      </c>
    </row>
    <row r="56" spans="1:11" ht="19.95" customHeight="1">
      <c r="A56" s="7"/>
      <c r="B56" s="8"/>
      <c r="C56" s="9"/>
      <c r="D56" s="10"/>
      <c r="E56" s="7"/>
      <c r="F56" s="11" t="str">
        <f t="shared" si="0"/>
        <v/>
      </c>
      <c r="G56" s="12" t="str">
        <f t="shared" si="1"/>
        <v/>
      </c>
      <c r="H56" s="13" t="str">
        <f t="shared" si="2"/>
        <v/>
      </c>
      <c r="I56" s="12" t="str">
        <f t="shared" si="3"/>
        <v/>
      </c>
      <c r="J56" s="13" t="str">
        <f>IFERROR(VLOOKUP(I56,'Summary สำหรับบันทึกบัญชี'!$L$34:$O$40,2,TRUE),"")</f>
        <v/>
      </c>
      <c r="K56" s="14">
        <f t="shared" si="5"/>
        <v>0</v>
      </c>
    </row>
    <row r="57" spans="1:11" ht="19.95" customHeight="1">
      <c r="A57" s="7"/>
      <c r="B57" s="8"/>
      <c r="C57" s="9"/>
      <c r="D57" s="10"/>
      <c r="E57" s="7"/>
      <c r="F57" s="11" t="str">
        <f t="shared" si="0"/>
        <v/>
      </c>
      <c r="G57" s="12" t="str">
        <f t="shared" si="1"/>
        <v/>
      </c>
      <c r="H57" s="13" t="str">
        <f t="shared" si="2"/>
        <v/>
      </c>
      <c r="I57" s="12" t="str">
        <f t="shared" si="3"/>
        <v/>
      </c>
      <c r="J57" s="13" t="str">
        <f>IFERROR(VLOOKUP(I57,'Summary สำหรับบันทึกบัญชี'!$L$34:$O$40,2,TRUE),"")</f>
        <v/>
      </c>
      <c r="K57" s="14">
        <f t="shared" si="5"/>
        <v>0</v>
      </c>
    </row>
    <row r="58" spans="1:11" ht="19.95" customHeight="1">
      <c r="A58" s="7"/>
      <c r="B58" s="8"/>
      <c r="C58" s="9"/>
      <c r="D58" s="10"/>
      <c r="E58" s="7"/>
      <c r="F58" s="11" t="str">
        <f t="shared" si="0"/>
        <v/>
      </c>
      <c r="G58" s="12" t="str">
        <f t="shared" si="1"/>
        <v/>
      </c>
      <c r="H58" s="13" t="str">
        <f t="shared" si="2"/>
        <v/>
      </c>
      <c r="I58" s="12" t="str">
        <f t="shared" si="3"/>
        <v/>
      </c>
      <c r="J58" s="13" t="str">
        <f>IFERROR(VLOOKUP(I58,'Summary สำหรับบันทึกบัญชี'!$L$34:$O$40,2,TRUE),"")</f>
        <v/>
      </c>
      <c r="K58" s="14">
        <f t="shared" si="5"/>
        <v>0</v>
      </c>
    </row>
    <row r="59" spans="1:11" ht="19.95" customHeight="1">
      <c r="A59" s="7"/>
      <c r="B59" s="8"/>
      <c r="C59" s="9"/>
      <c r="D59" s="10"/>
      <c r="E59" s="7"/>
      <c r="F59" s="11" t="str">
        <f t="shared" si="0"/>
        <v/>
      </c>
      <c r="G59" s="12" t="str">
        <f t="shared" si="1"/>
        <v/>
      </c>
      <c r="H59" s="13" t="str">
        <f t="shared" si="2"/>
        <v/>
      </c>
      <c r="I59" s="12" t="str">
        <f t="shared" si="3"/>
        <v/>
      </c>
      <c r="J59" s="13" t="str">
        <f>IFERROR(VLOOKUP(I59,'Summary สำหรับบันทึกบัญชี'!$L$34:$O$40,2,TRUE),"")</f>
        <v/>
      </c>
      <c r="K59" s="14">
        <f t="shared" si="5"/>
        <v>0</v>
      </c>
    </row>
    <row r="60" spans="1:11" ht="19.95" customHeight="1" thickBot="1">
      <c r="A60" s="15" t="s">
        <v>39</v>
      </c>
      <c r="B60" s="16"/>
      <c r="C60" s="15"/>
      <c r="D60" s="16"/>
      <c r="E60" s="15"/>
      <c r="F60" s="16"/>
      <c r="G60" s="15"/>
      <c r="H60" s="16"/>
      <c r="I60" s="15"/>
      <c r="J60" s="16"/>
      <c r="K60" s="17">
        <f>SUM(K10:K59)</f>
        <v>261922.39980712772</v>
      </c>
    </row>
    <row r="61" spans="1:11" ht="19.95" customHeight="1" thickTop="1"/>
    <row r="63" spans="1:11" ht="19.95" customHeight="1">
      <c r="A63" s="119" t="s">
        <v>56</v>
      </c>
      <c r="B63" s="119"/>
      <c r="C63" s="119"/>
      <c r="D63" s="119"/>
      <c r="E63" s="119"/>
      <c r="F63" s="119"/>
      <c r="G63" s="49"/>
    </row>
    <row r="64" spans="1:11" ht="19.95" customHeight="1">
      <c r="A64" s="119"/>
      <c r="B64" s="119"/>
      <c r="C64" s="119"/>
      <c r="D64" s="119"/>
      <c r="E64" s="119"/>
      <c r="F64" s="119"/>
    </row>
  </sheetData>
  <sheetProtection formatColumns="0" formatRows="0" insertColumns="0" insertRows="0" insertHyperlinks="0" deleteColumns="0" deleteRows="0" sort="0" autoFilter="0" pivotTables="0"/>
  <mergeCells count="2">
    <mergeCell ref="F3:G3"/>
    <mergeCell ref="A63:F64"/>
  </mergeCells>
  <pageMargins left="0.7" right="0.7" top="0.75" bottom="0.75" header="0.3" footer="0.3"/>
  <pageSetup paperSize="9" orientation="portrait" horizontalDpi="1200" verticalDpi="1200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900AC-14B1-4F1E-8556-EAD1C793D219}">
  <dimension ref="A1:K64"/>
  <sheetViews>
    <sheetView zoomScale="85" zoomScaleNormal="85" workbookViewId="0">
      <selection activeCell="A3" sqref="A3"/>
    </sheetView>
  </sheetViews>
  <sheetFormatPr defaultColWidth="8.69921875" defaultRowHeight="19.95" customHeight="1"/>
  <cols>
    <col min="1" max="1" width="18.3984375" style="2" customWidth="1"/>
    <col min="2" max="3" width="15.69921875" style="18" customWidth="1"/>
    <col min="4" max="10" width="15.69921875" style="2" customWidth="1"/>
    <col min="11" max="11" width="16.69921875" style="2" customWidth="1"/>
    <col min="12" max="16384" width="8.69921875" style="2"/>
  </cols>
  <sheetData>
    <row r="1" spans="1:11" s="35" customFormat="1" ht="42.75" customHeight="1">
      <c r="A1" s="50"/>
      <c r="B1" s="52" t="s">
        <v>100</v>
      </c>
    </row>
    <row r="2" spans="1:11" ht="19.95" customHeight="1">
      <c r="B2" s="2"/>
    </row>
    <row r="3" spans="1:11" ht="19.95" customHeight="1">
      <c r="A3" s="24" t="s">
        <v>38</v>
      </c>
      <c r="B3" s="3">
        <v>43100</v>
      </c>
      <c r="C3" s="28" t="s">
        <v>60</v>
      </c>
      <c r="F3" s="137" t="s">
        <v>51</v>
      </c>
      <c r="G3" s="137"/>
    </row>
    <row r="4" spans="1:11" ht="19.95" customHeight="1">
      <c r="F4" s="23" t="s">
        <v>50</v>
      </c>
      <c r="G4" s="29">
        <v>30</v>
      </c>
      <c r="H4" s="27" t="s">
        <v>57</v>
      </c>
    </row>
    <row r="5" spans="1:11" ht="19.95" customHeight="1">
      <c r="F5" s="23" t="s">
        <v>52</v>
      </c>
      <c r="G5" s="29">
        <v>100</v>
      </c>
      <c r="H5" s="27" t="s">
        <v>58</v>
      </c>
    </row>
    <row r="6" spans="1:11" ht="19.95" customHeight="1">
      <c r="B6" s="2"/>
      <c r="F6" s="23" t="s">
        <v>49</v>
      </c>
      <c r="G6" s="32">
        <f>IFERROR(G4/G5,0)</f>
        <v>0.3</v>
      </c>
    </row>
    <row r="7" spans="1:11" ht="19.95" customHeight="1">
      <c r="B7" s="1" t="s">
        <v>102</v>
      </c>
      <c r="C7" s="2"/>
      <c r="F7" s="2" t="s">
        <v>55</v>
      </c>
    </row>
    <row r="8" spans="1:11" ht="19.95" customHeight="1">
      <c r="A8" s="2" t="s">
        <v>8</v>
      </c>
    </row>
    <row r="9" spans="1:11" s="6" customFormat="1" ht="38.700000000000003" customHeight="1">
      <c r="A9" s="4" t="s">
        <v>9</v>
      </c>
      <c r="B9" s="19" t="s">
        <v>10</v>
      </c>
      <c r="C9" s="20" t="s">
        <v>11</v>
      </c>
      <c r="D9" s="5" t="s">
        <v>13</v>
      </c>
      <c r="E9" s="4" t="s">
        <v>12</v>
      </c>
      <c r="F9" s="5" t="s">
        <v>53</v>
      </c>
      <c r="G9" s="4" t="s">
        <v>54</v>
      </c>
      <c r="H9" s="5" t="s">
        <v>14</v>
      </c>
      <c r="I9" s="4" t="s">
        <v>15</v>
      </c>
      <c r="J9" s="5" t="s">
        <v>16</v>
      </c>
      <c r="K9" s="4" t="str">
        <f>"ภาระผูกพัน ณ"&amp;CHAR(10)&amp;TEXT(B3,"dd mmmm yyyy")</f>
        <v>ภาระผูกพัน ณ
31 ธันวาคม 2017</v>
      </c>
    </row>
    <row r="10" spans="1:11" ht="19.95" customHeight="1">
      <c r="A10" s="7" t="s">
        <v>17</v>
      </c>
      <c r="B10" s="8" t="s">
        <v>27</v>
      </c>
      <c r="C10" s="9" t="s">
        <v>37</v>
      </c>
      <c r="D10" s="10">
        <v>44000</v>
      </c>
      <c r="E10" s="7">
        <v>60</v>
      </c>
      <c r="F10" s="11">
        <f>IF(A10="","",1-$G$6)</f>
        <v>0.7</v>
      </c>
      <c r="G10" s="12">
        <f>IF(B10="","",YEARFRAC(B10,$B$3,3))</f>
        <v>22.682191780821917</v>
      </c>
      <c r="H10" s="13">
        <f>IF(C10="","",YEARFRAC(C10,$B$3,3))</f>
        <v>2.504109589041096</v>
      </c>
      <c r="I10" s="12">
        <f>IF(E10="","",E10-YEARFRAC(B10,C10,3))</f>
        <v>39.821917808219183</v>
      </c>
      <c r="J10" s="13">
        <f>IFERROR(VLOOKUP(I10,'Summary สำหรับบันทึกบัญชี'!$L$34:$O$40,2,TRUE),"")</f>
        <v>13.33</v>
      </c>
      <c r="K10" s="14">
        <f>IFERROR(D10*F10*J10*H10/I10,0)</f>
        <v>25817.371585827306</v>
      </c>
    </row>
    <row r="11" spans="1:11" ht="19.95" customHeight="1">
      <c r="A11" s="7" t="s">
        <v>18</v>
      </c>
      <c r="B11" s="8" t="s">
        <v>29</v>
      </c>
      <c r="C11" s="9" t="s">
        <v>37</v>
      </c>
      <c r="D11" s="10">
        <v>48000</v>
      </c>
      <c r="E11" s="7">
        <v>57</v>
      </c>
      <c r="F11" s="11">
        <f t="shared" ref="F11:F59" si="0">IF(A11="","",1-$G$6)</f>
        <v>0.7</v>
      </c>
      <c r="G11" s="12">
        <f t="shared" ref="G11:G59" si="1">IF(B11="","",YEARFRAC(B11,$B$3,3))</f>
        <v>52.608219178082194</v>
      </c>
      <c r="H11" s="13">
        <f t="shared" ref="H11:H59" si="2">IF(C11="","",YEARFRAC(C11,$B$3,3))</f>
        <v>2.504109589041096</v>
      </c>
      <c r="I11" s="12">
        <f t="shared" ref="I11:I59" si="3">IF(E11="","",E11-YEARFRAC(B11,C11,3))</f>
        <v>6.8958904109589056</v>
      </c>
      <c r="J11" s="13">
        <f>IFERROR(VLOOKUP(I11,'Summary สำหรับบันทึกบัญชี'!$L$34:$O$40,2,TRUE),"")</f>
        <v>8</v>
      </c>
      <c r="K11" s="14">
        <f t="shared" ref="K11:K59" si="4">IFERROR(D11*F11*J11*H11/I11,0)</f>
        <v>97609.535160905813</v>
      </c>
    </row>
    <row r="12" spans="1:11" ht="19.95" customHeight="1">
      <c r="A12" s="7" t="s">
        <v>19</v>
      </c>
      <c r="B12" s="8" t="s">
        <v>30</v>
      </c>
      <c r="C12" s="9" t="s">
        <v>37</v>
      </c>
      <c r="D12" s="10">
        <v>33000</v>
      </c>
      <c r="E12" s="7">
        <v>55</v>
      </c>
      <c r="F12" s="11">
        <f t="shared" si="0"/>
        <v>0.7</v>
      </c>
      <c r="G12" s="12">
        <f t="shared" si="1"/>
        <v>21.526027397260275</v>
      </c>
      <c r="H12" s="13">
        <f t="shared" si="2"/>
        <v>2.504109589041096</v>
      </c>
      <c r="I12" s="12">
        <f t="shared" si="3"/>
        <v>35.978082191780821</v>
      </c>
      <c r="J12" s="13">
        <f>IFERROR(VLOOKUP(I12,'Summary สำหรับบันทึกบัญชี'!$L$34:$O$40,2,TRUE),"")</f>
        <v>13.33</v>
      </c>
      <c r="K12" s="14">
        <f t="shared" si="4"/>
        <v>21431.740938166313</v>
      </c>
    </row>
    <row r="13" spans="1:11" ht="19.95" customHeight="1">
      <c r="A13" s="7" t="s">
        <v>20</v>
      </c>
      <c r="B13" s="8" t="s">
        <v>31</v>
      </c>
      <c r="C13" s="9" t="s">
        <v>37</v>
      </c>
      <c r="D13" s="10">
        <v>45000</v>
      </c>
      <c r="E13" s="7">
        <v>60</v>
      </c>
      <c r="F13" s="11">
        <f t="shared" si="0"/>
        <v>0.7</v>
      </c>
      <c r="G13" s="12">
        <f t="shared" si="1"/>
        <v>27.035616438356165</v>
      </c>
      <c r="H13" s="13">
        <f t="shared" si="2"/>
        <v>2.504109589041096</v>
      </c>
      <c r="I13" s="12">
        <f t="shared" si="3"/>
        <v>35.468493150684935</v>
      </c>
      <c r="J13" s="13">
        <f>IFERROR(VLOOKUP(I13,'Summary สำหรับบันทึกบัญชี'!$L$34:$O$40,2,TRUE),"")</f>
        <v>13.33</v>
      </c>
      <c r="K13" s="14">
        <f t="shared" si="4"/>
        <v>29644.989185848906</v>
      </c>
    </row>
    <row r="14" spans="1:11" ht="19.95" customHeight="1">
      <c r="A14" s="7" t="s">
        <v>21</v>
      </c>
      <c r="B14" s="8" t="s">
        <v>33</v>
      </c>
      <c r="C14" s="9" t="s">
        <v>37</v>
      </c>
      <c r="D14" s="10">
        <v>43000</v>
      </c>
      <c r="E14" s="7">
        <v>60</v>
      </c>
      <c r="F14" s="11">
        <f t="shared" si="0"/>
        <v>0.7</v>
      </c>
      <c r="G14" s="12">
        <f t="shared" si="1"/>
        <v>40.273972602739725</v>
      </c>
      <c r="H14" s="13">
        <f t="shared" si="2"/>
        <v>2.504109589041096</v>
      </c>
      <c r="I14" s="12">
        <f t="shared" si="3"/>
        <v>22.230136986301368</v>
      </c>
      <c r="J14" s="13">
        <f>IFERROR(VLOOKUP(I14,'Summary สำหรับบันทึกบัญชี'!$L$34:$O$40,2,TRUE),"")</f>
        <v>13.33</v>
      </c>
      <c r="K14" s="14">
        <f t="shared" si="4"/>
        <v>45196.815627310818</v>
      </c>
    </row>
    <row r="15" spans="1:11" ht="19.95" customHeight="1">
      <c r="A15" s="7" t="s">
        <v>22</v>
      </c>
      <c r="B15" s="8" t="s">
        <v>34</v>
      </c>
      <c r="C15" s="9" t="s">
        <v>37</v>
      </c>
      <c r="D15" s="10">
        <v>50000</v>
      </c>
      <c r="E15" s="7">
        <v>55</v>
      </c>
      <c r="F15" s="11">
        <f t="shared" si="0"/>
        <v>0.7</v>
      </c>
      <c r="G15" s="12">
        <f t="shared" si="1"/>
        <v>52.989041095890414</v>
      </c>
      <c r="H15" s="13">
        <f t="shared" si="2"/>
        <v>2.504109589041096</v>
      </c>
      <c r="I15" s="12">
        <f t="shared" si="3"/>
        <v>4.5150684931506859</v>
      </c>
      <c r="J15" s="13">
        <f>IFERROR(VLOOKUP(I15,'Summary สำหรับบันทึกบัญชี'!$L$34:$O$40,2,TRUE),"")</f>
        <v>6</v>
      </c>
      <c r="K15" s="14">
        <f t="shared" si="4"/>
        <v>116468.44660194173</v>
      </c>
    </row>
    <row r="16" spans="1:11" ht="19.95" customHeight="1">
      <c r="A16" s="7" t="s">
        <v>23</v>
      </c>
      <c r="B16" s="8" t="s">
        <v>35</v>
      </c>
      <c r="C16" s="9" t="s">
        <v>37</v>
      </c>
      <c r="D16" s="10">
        <v>28000</v>
      </c>
      <c r="E16" s="7">
        <v>60</v>
      </c>
      <c r="F16" s="11">
        <f t="shared" si="0"/>
        <v>0.7</v>
      </c>
      <c r="G16" s="12">
        <f t="shared" si="1"/>
        <v>52.147945205479452</v>
      </c>
      <c r="H16" s="13">
        <f t="shared" si="2"/>
        <v>2.504109589041096</v>
      </c>
      <c r="I16" s="12">
        <f t="shared" si="3"/>
        <v>10.356164383561641</v>
      </c>
      <c r="J16" s="13">
        <f>IFERROR(VLOOKUP(I16,'Summary สำหรับบันทึกบัญชี'!$L$34:$O$40,2,TRUE),"")</f>
        <v>10</v>
      </c>
      <c r="K16" s="14">
        <f t="shared" si="4"/>
        <v>47392.592592592613</v>
      </c>
    </row>
    <row r="17" spans="1:11" ht="19.95" customHeight="1">
      <c r="A17" s="7" t="s">
        <v>24</v>
      </c>
      <c r="B17" s="8" t="s">
        <v>36</v>
      </c>
      <c r="C17" s="9" t="s">
        <v>37</v>
      </c>
      <c r="D17" s="10">
        <v>46000</v>
      </c>
      <c r="E17" s="7">
        <v>55</v>
      </c>
      <c r="F17" s="11">
        <f t="shared" si="0"/>
        <v>0.7</v>
      </c>
      <c r="G17" s="12">
        <f t="shared" si="1"/>
        <v>42.145205479452052</v>
      </c>
      <c r="H17" s="13">
        <f t="shared" si="2"/>
        <v>2.504109589041096</v>
      </c>
      <c r="I17" s="12">
        <f t="shared" si="3"/>
        <v>15.358904109589041</v>
      </c>
      <c r="J17" s="13">
        <f>IFERROR(VLOOKUP(I17,'Summary สำหรับบันทึกบัญชี'!$L$34:$O$40,2,TRUE),"")</f>
        <v>10</v>
      </c>
      <c r="K17" s="14">
        <f t="shared" si="4"/>
        <v>52498.7513378523</v>
      </c>
    </row>
    <row r="18" spans="1:11" ht="19.95" customHeight="1">
      <c r="A18" s="7" t="s">
        <v>25</v>
      </c>
      <c r="B18" s="8" t="s">
        <v>28</v>
      </c>
      <c r="C18" s="9">
        <v>42644</v>
      </c>
      <c r="D18" s="10">
        <v>44000</v>
      </c>
      <c r="E18" s="7">
        <v>60</v>
      </c>
      <c r="F18" s="11">
        <f t="shared" si="0"/>
        <v>0.7</v>
      </c>
      <c r="G18" s="12">
        <f t="shared" si="1"/>
        <v>33.731506849315068</v>
      </c>
      <c r="H18" s="13">
        <f t="shared" si="2"/>
        <v>1.2493150684931507</v>
      </c>
      <c r="I18" s="12">
        <f t="shared" si="3"/>
        <v>27.517808219178079</v>
      </c>
      <c r="J18" s="13">
        <f>IFERROR(VLOOKUP(I18,'Summary สำหรับบันทึกบัญชี'!$L$34:$O$40,2,TRUE),"")</f>
        <v>13.33</v>
      </c>
      <c r="K18" s="14">
        <f t="shared" si="4"/>
        <v>18639.703703703704</v>
      </c>
    </row>
    <row r="19" spans="1:11" ht="19.95" customHeight="1">
      <c r="A19" s="7"/>
      <c r="B19" s="8"/>
      <c r="C19" s="9"/>
      <c r="D19" s="10"/>
      <c r="E19" s="7"/>
      <c r="F19" s="11" t="str">
        <f t="shared" si="0"/>
        <v/>
      </c>
      <c r="G19" s="12" t="str">
        <f t="shared" si="1"/>
        <v/>
      </c>
      <c r="H19" s="13" t="str">
        <f t="shared" si="2"/>
        <v/>
      </c>
      <c r="I19" s="12" t="str">
        <f t="shared" si="3"/>
        <v/>
      </c>
      <c r="J19" s="13" t="str">
        <f>IFERROR(VLOOKUP(I19,'Summary สำหรับบันทึกบัญชี'!$L$34:$O$40,2,TRUE),"")</f>
        <v/>
      </c>
      <c r="K19" s="14">
        <f t="shared" si="4"/>
        <v>0</v>
      </c>
    </row>
    <row r="20" spans="1:11" ht="19.95" customHeight="1">
      <c r="A20" s="7"/>
      <c r="B20" s="8"/>
      <c r="C20" s="9"/>
      <c r="D20" s="10"/>
      <c r="E20" s="7"/>
      <c r="F20" s="11" t="str">
        <f t="shared" si="0"/>
        <v/>
      </c>
      <c r="G20" s="12" t="str">
        <f t="shared" si="1"/>
        <v/>
      </c>
      <c r="H20" s="13" t="str">
        <f t="shared" si="2"/>
        <v/>
      </c>
      <c r="I20" s="12" t="str">
        <f t="shared" si="3"/>
        <v/>
      </c>
      <c r="J20" s="13" t="str">
        <f>IFERROR(VLOOKUP(I20,'Summary สำหรับบันทึกบัญชี'!$L$34:$O$40,2,TRUE),"")</f>
        <v/>
      </c>
      <c r="K20" s="14">
        <f t="shared" si="4"/>
        <v>0</v>
      </c>
    </row>
    <row r="21" spans="1:11" ht="19.95" customHeight="1">
      <c r="A21" s="7"/>
      <c r="B21" s="8"/>
      <c r="C21" s="9"/>
      <c r="D21" s="10"/>
      <c r="E21" s="7"/>
      <c r="F21" s="11" t="str">
        <f t="shared" si="0"/>
        <v/>
      </c>
      <c r="G21" s="12" t="str">
        <f t="shared" si="1"/>
        <v/>
      </c>
      <c r="H21" s="13" t="str">
        <f t="shared" si="2"/>
        <v/>
      </c>
      <c r="I21" s="12" t="str">
        <f t="shared" si="3"/>
        <v/>
      </c>
      <c r="J21" s="13" t="str">
        <f>IFERROR(VLOOKUP(I21,'Summary สำหรับบันทึกบัญชี'!$L$34:$O$40,2,TRUE),"")</f>
        <v/>
      </c>
      <c r="K21" s="14">
        <f t="shared" si="4"/>
        <v>0</v>
      </c>
    </row>
    <row r="22" spans="1:11" ht="19.95" customHeight="1">
      <c r="A22" s="7"/>
      <c r="B22" s="8"/>
      <c r="C22" s="9"/>
      <c r="D22" s="10"/>
      <c r="E22" s="7"/>
      <c r="F22" s="11" t="str">
        <f t="shared" si="0"/>
        <v/>
      </c>
      <c r="G22" s="12" t="str">
        <f t="shared" si="1"/>
        <v/>
      </c>
      <c r="H22" s="13" t="str">
        <f t="shared" si="2"/>
        <v/>
      </c>
      <c r="I22" s="12" t="str">
        <f t="shared" si="3"/>
        <v/>
      </c>
      <c r="J22" s="13" t="str">
        <f>IFERROR(VLOOKUP(I22,'Summary สำหรับบันทึกบัญชี'!$L$34:$O$40,2,TRUE),"")</f>
        <v/>
      </c>
      <c r="K22" s="14">
        <f t="shared" si="4"/>
        <v>0</v>
      </c>
    </row>
    <row r="23" spans="1:11" ht="19.95" customHeight="1">
      <c r="A23" s="7"/>
      <c r="B23" s="8"/>
      <c r="C23" s="9"/>
      <c r="D23" s="10"/>
      <c r="E23" s="7"/>
      <c r="F23" s="11" t="str">
        <f t="shared" si="0"/>
        <v/>
      </c>
      <c r="G23" s="12" t="str">
        <f t="shared" si="1"/>
        <v/>
      </c>
      <c r="H23" s="13" t="str">
        <f t="shared" si="2"/>
        <v/>
      </c>
      <c r="I23" s="12" t="str">
        <f t="shared" si="3"/>
        <v/>
      </c>
      <c r="J23" s="13" t="str">
        <f>IFERROR(VLOOKUP(I23,'Summary สำหรับบันทึกบัญชี'!$L$34:$O$40,2,TRUE),"")</f>
        <v/>
      </c>
      <c r="K23" s="14">
        <f t="shared" si="4"/>
        <v>0</v>
      </c>
    </row>
    <row r="24" spans="1:11" ht="19.95" customHeight="1">
      <c r="A24" s="7"/>
      <c r="B24" s="8"/>
      <c r="C24" s="9"/>
      <c r="D24" s="10"/>
      <c r="E24" s="7"/>
      <c r="F24" s="11" t="str">
        <f t="shared" si="0"/>
        <v/>
      </c>
      <c r="G24" s="12" t="str">
        <f t="shared" si="1"/>
        <v/>
      </c>
      <c r="H24" s="13" t="str">
        <f t="shared" si="2"/>
        <v/>
      </c>
      <c r="I24" s="12" t="str">
        <f t="shared" si="3"/>
        <v/>
      </c>
      <c r="J24" s="13" t="str">
        <f>IFERROR(VLOOKUP(I24,'Summary สำหรับบันทึกบัญชี'!$L$34:$O$40,2,TRUE),"")</f>
        <v/>
      </c>
      <c r="K24" s="14">
        <f t="shared" si="4"/>
        <v>0</v>
      </c>
    </row>
    <row r="25" spans="1:11" ht="19.95" customHeight="1">
      <c r="A25" s="7"/>
      <c r="B25" s="8"/>
      <c r="C25" s="9"/>
      <c r="D25" s="10"/>
      <c r="E25" s="7"/>
      <c r="F25" s="11" t="str">
        <f t="shared" si="0"/>
        <v/>
      </c>
      <c r="G25" s="12" t="str">
        <f t="shared" si="1"/>
        <v/>
      </c>
      <c r="H25" s="13" t="str">
        <f t="shared" si="2"/>
        <v/>
      </c>
      <c r="I25" s="12" t="str">
        <f t="shared" si="3"/>
        <v/>
      </c>
      <c r="J25" s="13" t="str">
        <f>IFERROR(VLOOKUP(I25,'Summary สำหรับบันทึกบัญชี'!$L$34:$O$40,2,TRUE),"")</f>
        <v/>
      </c>
      <c r="K25" s="14">
        <f t="shared" si="4"/>
        <v>0</v>
      </c>
    </row>
    <row r="26" spans="1:11" ht="19.95" customHeight="1">
      <c r="A26" s="7"/>
      <c r="B26" s="8"/>
      <c r="C26" s="9"/>
      <c r="D26" s="10"/>
      <c r="E26" s="7"/>
      <c r="F26" s="11" t="str">
        <f t="shared" si="0"/>
        <v/>
      </c>
      <c r="G26" s="12" t="str">
        <f t="shared" si="1"/>
        <v/>
      </c>
      <c r="H26" s="13" t="str">
        <f t="shared" si="2"/>
        <v/>
      </c>
      <c r="I26" s="12" t="str">
        <f t="shared" si="3"/>
        <v/>
      </c>
      <c r="J26" s="13" t="str">
        <f>IFERROR(VLOOKUP(I26,'Summary สำหรับบันทึกบัญชี'!$L$34:$O$40,2,TRUE),"")</f>
        <v/>
      </c>
      <c r="K26" s="14">
        <f t="shared" si="4"/>
        <v>0</v>
      </c>
    </row>
    <row r="27" spans="1:11" ht="19.95" customHeight="1">
      <c r="A27" s="7"/>
      <c r="B27" s="8"/>
      <c r="C27" s="9"/>
      <c r="D27" s="10"/>
      <c r="E27" s="7"/>
      <c r="F27" s="11" t="str">
        <f t="shared" si="0"/>
        <v/>
      </c>
      <c r="G27" s="12" t="str">
        <f t="shared" si="1"/>
        <v/>
      </c>
      <c r="H27" s="13" t="str">
        <f t="shared" si="2"/>
        <v/>
      </c>
      <c r="I27" s="12" t="str">
        <f t="shared" si="3"/>
        <v/>
      </c>
      <c r="J27" s="13" t="str">
        <f>IFERROR(VLOOKUP(I27,'Summary สำหรับบันทึกบัญชี'!$L$34:$O$40,2,TRUE),"")</f>
        <v/>
      </c>
      <c r="K27" s="14">
        <f t="shared" si="4"/>
        <v>0</v>
      </c>
    </row>
    <row r="28" spans="1:11" ht="19.95" customHeight="1">
      <c r="A28" s="7"/>
      <c r="B28" s="8"/>
      <c r="C28" s="9"/>
      <c r="D28" s="10"/>
      <c r="E28" s="7"/>
      <c r="F28" s="11" t="str">
        <f t="shared" si="0"/>
        <v/>
      </c>
      <c r="G28" s="12" t="str">
        <f t="shared" si="1"/>
        <v/>
      </c>
      <c r="H28" s="13" t="str">
        <f t="shared" si="2"/>
        <v/>
      </c>
      <c r="I28" s="12" t="str">
        <f t="shared" si="3"/>
        <v/>
      </c>
      <c r="J28" s="13" t="str">
        <f>IFERROR(VLOOKUP(I28,'Summary สำหรับบันทึกบัญชี'!$L$34:$O$40,2,TRUE),"")</f>
        <v/>
      </c>
      <c r="K28" s="14">
        <f t="shared" si="4"/>
        <v>0</v>
      </c>
    </row>
    <row r="29" spans="1:11" ht="19.95" customHeight="1">
      <c r="A29" s="7"/>
      <c r="B29" s="8"/>
      <c r="C29" s="9"/>
      <c r="D29" s="10"/>
      <c r="E29" s="7"/>
      <c r="F29" s="11" t="str">
        <f t="shared" si="0"/>
        <v/>
      </c>
      <c r="G29" s="12" t="str">
        <f t="shared" si="1"/>
        <v/>
      </c>
      <c r="H29" s="13" t="str">
        <f t="shared" si="2"/>
        <v/>
      </c>
      <c r="I29" s="12" t="str">
        <f t="shared" si="3"/>
        <v/>
      </c>
      <c r="J29" s="13" t="str">
        <f>IFERROR(VLOOKUP(I29,'Summary สำหรับบันทึกบัญชี'!$L$34:$O$40,2,TRUE),"")</f>
        <v/>
      </c>
      <c r="K29" s="14">
        <f t="shared" si="4"/>
        <v>0</v>
      </c>
    </row>
    <row r="30" spans="1:11" ht="19.95" customHeight="1">
      <c r="A30" s="7"/>
      <c r="B30" s="8"/>
      <c r="C30" s="9"/>
      <c r="D30" s="10"/>
      <c r="E30" s="7"/>
      <c r="F30" s="11" t="str">
        <f t="shared" si="0"/>
        <v/>
      </c>
      <c r="G30" s="12" t="str">
        <f t="shared" si="1"/>
        <v/>
      </c>
      <c r="H30" s="13" t="str">
        <f t="shared" si="2"/>
        <v/>
      </c>
      <c r="I30" s="12" t="str">
        <f t="shared" si="3"/>
        <v/>
      </c>
      <c r="J30" s="13" t="str">
        <f>IFERROR(VLOOKUP(I30,'Summary สำหรับบันทึกบัญชี'!$L$34:$O$40,2,TRUE),"")</f>
        <v/>
      </c>
      <c r="K30" s="14">
        <f t="shared" si="4"/>
        <v>0</v>
      </c>
    </row>
    <row r="31" spans="1:11" ht="19.95" customHeight="1">
      <c r="A31" s="7"/>
      <c r="B31" s="8"/>
      <c r="C31" s="9"/>
      <c r="D31" s="10"/>
      <c r="E31" s="7"/>
      <c r="F31" s="11" t="str">
        <f t="shared" si="0"/>
        <v/>
      </c>
      <c r="G31" s="12" t="str">
        <f t="shared" si="1"/>
        <v/>
      </c>
      <c r="H31" s="13" t="str">
        <f t="shared" si="2"/>
        <v/>
      </c>
      <c r="I31" s="12" t="str">
        <f t="shared" si="3"/>
        <v/>
      </c>
      <c r="J31" s="13" t="str">
        <f>IFERROR(VLOOKUP(I31,'Summary สำหรับบันทึกบัญชี'!$L$34:$O$40,2,TRUE),"")</f>
        <v/>
      </c>
      <c r="K31" s="14">
        <f t="shared" si="4"/>
        <v>0</v>
      </c>
    </row>
    <row r="32" spans="1:11" ht="19.95" customHeight="1">
      <c r="A32" s="7"/>
      <c r="B32" s="8"/>
      <c r="C32" s="9"/>
      <c r="D32" s="10"/>
      <c r="E32" s="7"/>
      <c r="F32" s="11" t="str">
        <f t="shared" si="0"/>
        <v/>
      </c>
      <c r="G32" s="12" t="str">
        <f t="shared" si="1"/>
        <v/>
      </c>
      <c r="H32" s="13" t="str">
        <f t="shared" si="2"/>
        <v/>
      </c>
      <c r="I32" s="12" t="str">
        <f t="shared" si="3"/>
        <v/>
      </c>
      <c r="J32" s="13" t="str">
        <f>IFERROR(VLOOKUP(I32,'Summary สำหรับบันทึกบัญชี'!$L$34:$O$40,2,TRUE),"")</f>
        <v/>
      </c>
      <c r="K32" s="14">
        <f t="shared" si="4"/>
        <v>0</v>
      </c>
    </row>
    <row r="33" spans="1:11" ht="19.95" customHeight="1">
      <c r="A33" s="7"/>
      <c r="B33" s="8"/>
      <c r="C33" s="9"/>
      <c r="D33" s="10"/>
      <c r="E33" s="7"/>
      <c r="F33" s="11" t="str">
        <f t="shared" si="0"/>
        <v/>
      </c>
      <c r="G33" s="12" t="str">
        <f t="shared" si="1"/>
        <v/>
      </c>
      <c r="H33" s="13" t="str">
        <f t="shared" si="2"/>
        <v/>
      </c>
      <c r="I33" s="12" t="str">
        <f t="shared" si="3"/>
        <v/>
      </c>
      <c r="J33" s="13" t="str">
        <f>IFERROR(VLOOKUP(I33,'Summary สำหรับบันทึกบัญชี'!$L$34:$O$40,2,TRUE),"")</f>
        <v/>
      </c>
      <c r="K33" s="14">
        <f t="shared" si="4"/>
        <v>0</v>
      </c>
    </row>
    <row r="34" spans="1:11" ht="19.95" customHeight="1">
      <c r="A34" s="7"/>
      <c r="B34" s="8"/>
      <c r="C34" s="9"/>
      <c r="D34" s="10"/>
      <c r="E34" s="7"/>
      <c r="F34" s="11" t="str">
        <f t="shared" si="0"/>
        <v/>
      </c>
      <c r="G34" s="12" t="str">
        <f t="shared" si="1"/>
        <v/>
      </c>
      <c r="H34" s="13" t="str">
        <f t="shared" si="2"/>
        <v/>
      </c>
      <c r="I34" s="12" t="str">
        <f t="shared" si="3"/>
        <v/>
      </c>
      <c r="J34" s="13" t="str">
        <f>IFERROR(VLOOKUP(I34,'Summary สำหรับบันทึกบัญชี'!$L$34:$O$40,2,TRUE),"")</f>
        <v/>
      </c>
      <c r="K34" s="14">
        <f t="shared" si="4"/>
        <v>0</v>
      </c>
    </row>
    <row r="35" spans="1:11" ht="19.95" customHeight="1">
      <c r="A35" s="7"/>
      <c r="B35" s="8"/>
      <c r="C35" s="9"/>
      <c r="D35" s="10"/>
      <c r="E35" s="7"/>
      <c r="F35" s="11" t="str">
        <f t="shared" si="0"/>
        <v/>
      </c>
      <c r="G35" s="12" t="str">
        <f t="shared" si="1"/>
        <v/>
      </c>
      <c r="H35" s="13" t="str">
        <f t="shared" si="2"/>
        <v/>
      </c>
      <c r="I35" s="12" t="str">
        <f t="shared" si="3"/>
        <v/>
      </c>
      <c r="J35" s="13" t="str">
        <f>IFERROR(VLOOKUP(I35,'Summary สำหรับบันทึกบัญชี'!$L$34:$O$40,2,TRUE),"")</f>
        <v/>
      </c>
      <c r="K35" s="14">
        <f t="shared" si="4"/>
        <v>0</v>
      </c>
    </row>
    <row r="36" spans="1:11" ht="19.95" customHeight="1">
      <c r="A36" s="7"/>
      <c r="B36" s="8"/>
      <c r="C36" s="9"/>
      <c r="D36" s="10"/>
      <c r="E36" s="7"/>
      <c r="F36" s="11" t="str">
        <f t="shared" si="0"/>
        <v/>
      </c>
      <c r="G36" s="12" t="str">
        <f t="shared" si="1"/>
        <v/>
      </c>
      <c r="H36" s="13" t="str">
        <f t="shared" si="2"/>
        <v/>
      </c>
      <c r="I36" s="12" t="str">
        <f t="shared" si="3"/>
        <v/>
      </c>
      <c r="J36" s="13" t="str">
        <f>IFERROR(VLOOKUP(I36,'Summary สำหรับบันทึกบัญชี'!$L$34:$O$40,2,TRUE),"")</f>
        <v/>
      </c>
      <c r="K36" s="14">
        <f t="shared" si="4"/>
        <v>0</v>
      </c>
    </row>
    <row r="37" spans="1:11" ht="19.95" customHeight="1">
      <c r="A37" s="7"/>
      <c r="B37" s="8"/>
      <c r="C37" s="9"/>
      <c r="D37" s="10"/>
      <c r="E37" s="7"/>
      <c r="F37" s="11" t="str">
        <f t="shared" si="0"/>
        <v/>
      </c>
      <c r="G37" s="12" t="str">
        <f t="shared" si="1"/>
        <v/>
      </c>
      <c r="H37" s="13" t="str">
        <f t="shared" si="2"/>
        <v/>
      </c>
      <c r="I37" s="12" t="str">
        <f t="shared" si="3"/>
        <v/>
      </c>
      <c r="J37" s="13" t="str">
        <f>IFERROR(VLOOKUP(I37,'Summary สำหรับบันทึกบัญชี'!$L$34:$O$40,2,TRUE),"")</f>
        <v/>
      </c>
      <c r="K37" s="14">
        <f t="shared" si="4"/>
        <v>0</v>
      </c>
    </row>
    <row r="38" spans="1:11" ht="19.95" customHeight="1">
      <c r="A38" s="7"/>
      <c r="B38" s="8"/>
      <c r="C38" s="9"/>
      <c r="D38" s="10"/>
      <c r="E38" s="7"/>
      <c r="F38" s="11" t="str">
        <f t="shared" si="0"/>
        <v/>
      </c>
      <c r="G38" s="12" t="str">
        <f t="shared" si="1"/>
        <v/>
      </c>
      <c r="H38" s="13" t="str">
        <f t="shared" si="2"/>
        <v/>
      </c>
      <c r="I38" s="12" t="str">
        <f t="shared" si="3"/>
        <v/>
      </c>
      <c r="J38" s="13" t="str">
        <f>IFERROR(VLOOKUP(I38,'Summary สำหรับบันทึกบัญชี'!$L$34:$O$40,2,TRUE),"")</f>
        <v/>
      </c>
      <c r="K38" s="14">
        <f t="shared" si="4"/>
        <v>0</v>
      </c>
    </row>
    <row r="39" spans="1:11" ht="19.95" customHeight="1">
      <c r="A39" s="7"/>
      <c r="B39" s="8"/>
      <c r="C39" s="9"/>
      <c r="D39" s="10"/>
      <c r="E39" s="7"/>
      <c r="F39" s="11" t="str">
        <f t="shared" si="0"/>
        <v/>
      </c>
      <c r="G39" s="12" t="str">
        <f t="shared" si="1"/>
        <v/>
      </c>
      <c r="H39" s="13" t="str">
        <f t="shared" si="2"/>
        <v/>
      </c>
      <c r="I39" s="12" t="str">
        <f t="shared" si="3"/>
        <v/>
      </c>
      <c r="J39" s="13" t="str">
        <f>IFERROR(VLOOKUP(I39,'Summary สำหรับบันทึกบัญชี'!$L$34:$O$40,2,TRUE),"")</f>
        <v/>
      </c>
      <c r="K39" s="14">
        <f t="shared" si="4"/>
        <v>0</v>
      </c>
    </row>
    <row r="40" spans="1:11" ht="19.95" customHeight="1">
      <c r="A40" s="7"/>
      <c r="B40" s="8"/>
      <c r="C40" s="9"/>
      <c r="D40" s="10"/>
      <c r="E40" s="7"/>
      <c r="F40" s="11" t="str">
        <f t="shared" si="0"/>
        <v/>
      </c>
      <c r="G40" s="12" t="str">
        <f t="shared" si="1"/>
        <v/>
      </c>
      <c r="H40" s="13" t="str">
        <f t="shared" si="2"/>
        <v/>
      </c>
      <c r="I40" s="12" t="str">
        <f t="shared" si="3"/>
        <v/>
      </c>
      <c r="J40" s="13" t="str">
        <f>IFERROR(VLOOKUP(I40,'Summary สำหรับบันทึกบัญชี'!$L$34:$O$40,2,TRUE),"")</f>
        <v/>
      </c>
      <c r="K40" s="14">
        <f t="shared" si="4"/>
        <v>0</v>
      </c>
    </row>
    <row r="41" spans="1:11" ht="19.95" customHeight="1">
      <c r="A41" s="7"/>
      <c r="B41" s="8"/>
      <c r="C41" s="9"/>
      <c r="D41" s="10"/>
      <c r="E41" s="7"/>
      <c r="F41" s="11" t="str">
        <f t="shared" si="0"/>
        <v/>
      </c>
      <c r="G41" s="12" t="str">
        <f t="shared" si="1"/>
        <v/>
      </c>
      <c r="H41" s="13" t="str">
        <f t="shared" si="2"/>
        <v/>
      </c>
      <c r="I41" s="12" t="str">
        <f t="shared" si="3"/>
        <v/>
      </c>
      <c r="J41" s="13" t="str">
        <f>IFERROR(VLOOKUP(I41,'Summary สำหรับบันทึกบัญชี'!$L$34:$O$40,2,TRUE),"")</f>
        <v/>
      </c>
      <c r="K41" s="14">
        <f t="shared" si="4"/>
        <v>0</v>
      </c>
    </row>
    <row r="42" spans="1:11" ht="19.95" customHeight="1">
      <c r="A42" s="7"/>
      <c r="B42" s="8"/>
      <c r="C42" s="9"/>
      <c r="D42" s="10"/>
      <c r="E42" s="7"/>
      <c r="F42" s="11" t="str">
        <f t="shared" si="0"/>
        <v/>
      </c>
      <c r="G42" s="12" t="str">
        <f t="shared" si="1"/>
        <v/>
      </c>
      <c r="H42" s="13" t="str">
        <f t="shared" si="2"/>
        <v/>
      </c>
      <c r="I42" s="12" t="str">
        <f t="shared" si="3"/>
        <v/>
      </c>
      <c r="J42" s="13" t="str">
        <f>IFERROR(VLOOKUP(I42,'Summary สำหรับบันทึกบัญชี'!$L$34:$O$40,2,TRUE),"")</f>
        <v/>
      </c>
      <c r="K42" s="14">
        <f t="shared" si="4"/>
        <v>0</v>
      </c>
    </row>
    <row r="43" spans="1:11" ht="19.95" customHeight="1">
      <c r="A43" s="7"/>
      <c r="B43" s="8"/>
      <c r="C43" s="9"/>
      <c r="D43" s="10"/>
      <c r="E43" s="7"/>
      <c r="F43" s="11" t="str">
        <f t="shared" si="0"/>
        <v/>
      </c>
      <c r="G43" s="12" t="str">
        <f t="shared" si="1"/>
        <v/>
      </c>
      <c r="H43" s="13" t="str">
        <f t="shared" si="2"/>
        <v/>
      </c>
      <c r="I43" s="12" t="str">
        <f t="shared" si="3"/>
        <v/>
      </c>
      <c r="J43" s="13" t="str">
        <f>IFERROR(VLOOKUP(I43,'Summary สำหรับบันทึกบัญชี'!$L$34:$O$40,2,TRUE),"")</f>
        <v/>
      </c>
      <c r="K43" s="14">
        <f t="shared" si="4"/>
        <v>0</v>
      </c>
    </row>
    <row r="44" spans="1:11" ht="19.95" customHeight="1">
      <c r="A44" s="7"/>
      <c r="B44" s="8"/>
      <c r="C44" s="9"/>
      <c r="D44" s="10"/>
      <c r="E44" s="7"/>
      <c r="F44" s="11" t="str">
        <f t="shared" si="0"/>
        <v/>
      </c>
      <c r="G44" s="12" t="str">
        <f t="shared" si="1"/>
        <v/>
      </c>
      <c r="H44" s="13" t="str">
        <f t="shared" si="2"/>
        <v/>
      </c>
      <c r="I44" s="12" t="str">
        <f t="shared" si="3"/>
        <v/>
      </c>
      <c r="J44" s="13" t="str">
        <f>IFERROR(VLOOKUP(I44,'Summary สำหรับบันทึกบัญชี'!$L$34:$O$40,2,TRUE),"")</f>
        <v/>
      </c>
      <c r="K44" s="14">
        <f t="shared" si="4"/>
        <v>0</v>
      </c>
    </row>
    <row r="45" spans="1:11" ht="19.95" customHeight="1">
      <c r="A45" s="7"/>
      <c r="B45" s="8"/>
      <c r="C45" s="9"/>
      <c r="D45" s="10"/>
      <c r="E45" s="7"/>
      <c r="F45" s="11" t="str">
        <f t="shared" si="0"/>
        <v/>
      </c>
      <c r="G45" s="12" t="str">
        <f t="shared" si="1"/>
        <v/>
      </c>
      <c r="H45" s="13" t="str">
        <f t="shared" si="2"/>
        <v/>
      </c>
      <c r="I45" s="12" t="str">
        <f t="shared" si="3"/>
        <v/>
      </c>
      <c r="J45" s="13" t="str">
        <f>IFERROR(VLOOKUP(I45,'Summary สำหรับบันทึกบัญชี'!$L$34:$O$40,2,TRUE),"")</f>
        <v/>
      </c>
      <c r="K45" s="14">
        <f t="shared" si="4"/>
        <v>0</v>
      </c>
    </row>
    <row r="46" spans="1:11" ht="19.95" customHeight="1">
      <c r="A46" s="7"/>
      <c r="B46" s="8"/>
      <c r="C46" s="9"/>
      <c r="D46" s="10"/>
      <c r="E46" s="7"/>
      <c r="F46" s="11" t="str">
        <f t="shared" si="0"/>
        <v/>
      </c>
      <c r="G46" s="12" t="str">
        <f t="shared" si="1"/>
        <v/>
      </c>
      <c r="H46" s="13" t="str">
        <f t="shared" si="2"/>
        <v/>
      </c>
      <c r="I46" s="12" t="str">
        <f t="shared" si="3"/>
        <v/>
      </c>
      <c r="J46" s="13" t="str">
        <f>IFERROR(VLOOKUP(I46,'Summary สำหรับบันทึกบัญชี'!$L$34:$O$40,2,TRUE),"")</f>
        <v/>
      </c>
      <c r="K46" s="14">
        <f t="shared" si="4"/>
        <v>0</v>
      </c>
    </row>
    <row r="47" spans="1:11" ht="19.95" customHeight="1">
      <c r="A47" s="7"/>
      <c r="B47" s="8"/>
      <c r="C47" s="9"/>
      <c r="D47" s="10"/>
      <c r="E47" s="7"/>
      <c r="F47" s="11" t="str">
        <f t="shared" si="0"/>
        <v/>
      </c>
      <c r="G47" s="12" t="str">
        <f t="shared" si="1"/>
        <v/>
      </c>
      <c r="H47" s="13" t="str">
        <f t="shared" si="2"/>
        <v/>
      </c>
      <c r="I47" s="12" t="str">
        <f t="shared" si="3"/>
        <v/>
      </c>
      <c r="J47" s="13" t="str">
        <f>IFERROR(VLOOKUP(I47,'Summary สำหรับบันทึกบัญชี'!$L$34:$O$40,2,TRUE),"")</f>
        <v/>
      </c>
      <c r="K47" s="14">
        <f t="shared" si="4"/>
        <v>0</v>
      </c>
    </row>
    <row r="48" spans="1:11" ht="19.95" customHeight="1">
      <c r="A48" s="7"/>
      <c r="B48" s="8"/>
      <c r="C48" s="9"/>
      <c r="D48" s="10"/>
      <c r="E48" s="7"/>
      <c r="F48" s="11" t="str">
        <f t="shared" si="0"/>
        <v/>
      </c>
      <c r="G48" s="12" t="str">
        <f t="shared" si="1"/>
        <v/>
      </c>
      <c r="H48" s="13" t="str">
        <f t="shared" si="2"/>
        <v/>
      </c>
      <c r="I48" s="12" t="str">
        <f t="shared" si="3"/>
        <v/>
      </c>
      <c r="J48" s="13" t="str">
        <f>IFERROR(VLOOKUP(I48,'Summary สำหรับบันทึกบัญชี'!$L$34:$O$40,2,TRUE),"")</f>
        <v/>
      </c>
      <c r="K48" s="14">
        <f t="shared" si="4"/>
        <v>0</v>
      </c>
    </row>
    <row r="49" spans="1:11" ht="19.95" customHeight="1">
      <c r="A49" s="7"/>
      <c r="B49" s="8"/>
      <c r="C49" s="9"/>
      <c r="D49" s="10"/>
      <c r="E49" s="7"/>
      <c r="F49" s="11" t="str">
        <f t="shared" si="0"/>
        <v/>
      </c>
      <c r="G49" s="12" t="str">
        <f t="shared" si="1"/>
        <v/>
      </c>
      <c r="H49" s="13" t="str">
        <f t="shared" si="2"/>
        <v/>
      </c>
      <c r="I49" s="12" t="str">
        <f t="shared" si="3"/>
        <v/>
      </c>
      <c r="J49" s="13" t="str">
        <f>IFERROR(VLOOKUP(I49,'Summary สำหรับบันทึกบัญชี'!$L$34:$O$40,2,TRUE),"")</f>
        <v/>
      </c>
      <c r="K49" s="14">
        <f t="shared" si="4"/>
        <v>0</v>
      </c>
    </row>
    <row r="50" spans="1:11" ht="19.95" customHeight="1">
      <c r="A50" s="7"/>
      <c r="B50" s="8"/>
      <c r="C50" s="9"/>
      <c r="D50" s="10"/>
      <c r="E50" s="7"/>
      <c r="F50" s="11" t="str">
        <f t="shared" si="0"/>
        <v/>
      </c>
      <c r="G50" s="12" t="str">
        <f t="shared" si="1"/>
        <v/>
      </c>
      <c r="H50" s="13" t="str">
        <f t="shared" si="2"/>
        <v/>
      </c>
      <c r="I50" s="12" t="str">
        <f t="shared" si="3"/>
        <v/>
      </c>
      <c r="J50" s="13" t="str">
        <f>IFERROR(VLOOKUP(I50,'Summary สำหรับบันทึกบัญชี'!$L$34:$O$40,2,TRUE),"")</f>
        <v/>
      </c>
      <c r="K50" s="14">
        <f t="shared" si="4"/>
        <v>0</v>
      </c>
    </row>
    <row r="51" spans="1:11" ht="19.95" customHeight="1">
      <c r="A51" s="7"/>
      <c r="B51" s="8"/>
      <c r="C51" s="9"/>
      <c r="D51" s="10"/>
      <c r="E51" s="7"/>
      <c r="F51" s="11" t="str">
        <f t="shared" si="0"/>
        <v/>
      </c>
      <c r="G51" s="12" t="str">
        <f t="shared" si="1"/>
        <v/>
      </c>
      <c r="H51" s="13" t="str">
        <f t="shared" si="2"/>
        <v/>
      </c>
      <c r="I51" s="12" t="str">
        <f t="shared" si="3"/>
        <v/>
      </c>
      <c r="J51" s="13" t="str">
        <f>IFERROR(VLOOKUP(I51,'Summary สำหรับบันทึกบัญชี'!$L$34:$O$40,2,TRUE),"")</f>
        <v/>
      </c>
      <c r="K51" s="14">
        <f t="shared" si="4"/>
        <v>0</v>
      </c>
    </row>
    <row r="52" spans="1:11" ht="19.95" customHeight="1">
      <c r="A52" s="7"/>
      <c r="B52" s="8"/>
      <c r="C52" s="9"/>
      <c r="D52" s="10"/>
      <c r="E52" s="7"/>
      <c r="F52" s="11" t="str">
        <f t="shared" si="0"/>
        <v/>
      </c>
      <c r="G52" s="12" t="str">
        <f t="shared" si="1"/>
        <v/>
      </c>
      <c r="H52" s="13" t="str">
        <f t="shared" si="2"/>
        <v/>
      </c>
      <c r="I52" s="12" t="str">
        <f t="shared" si="3"/>
        <v/>
      </c>
      <c r="J52" s="13" t="str">
        <f>IFERROR(VLOOKUP(I52,'Summary สำหรับบันทึกบัญชี'!$L$34:$O$40,2,TRUE),"")</f>
        <v/>
      </c>
      <c r="K52" s="14">
        <f t="shared" si="4"/>
        <v>0</v>
      </c>
    </row>
    <row r="53" spans="1:11" ht="19.95" customHeight="1">
      <c r="A53" s="7"/>
      <c r="B53" s="8"/>
      <c r="C53" s="9"/>
      <c r="D53" s="10"/>
      <c r="E53" s="7"/>
      <c r="F53" s="11" t="str">
        <f t="shared" si="0"/>
        <v/>
      </c>
      <c r="G53" s="12" t="str">
        <f t="shared" si="1"/>
        <v/>
      </c>
      <c r="H53" s="13" t="str">
        <f t="shared" si="2"/>
        <v/>
      </c>
      <c r="I53" s="12" t="str">
        <f t="shared" si="3"/>
        <v/>
      </c>
      <c r="J53" s="13" t="str">
        <f>IFERROR(VLOOKUP(I53,'Summary สำหรับบันทึกบัญชี'!$L$34:$O$40,2,TRUE),"")</f>
        <v/>
      </c>
      <c r="K53" s="14">
        <f t="shared" si="4"/>
        <v>0</v>
      </c>
    </row>
    <row r="54" spans="1:11" ht="19.95" customHeight="1">
      <c r="A54" s="7"/>
      <c r="B54" s="8"/>
      <c r="C54" s="9"/>
      <c r="D54" s="10"/>
      <c r="E54" s="7"/>
      <c r="F54" s="11" t="str">
        <f t="shared" si="0"/>
        <v/>
      </c>
      <c r="G54" s="12" t="str">
        <f t="shared" si="1"/>
        <v/>
      </c>
      <c r="H54" s="13" t="str">
        <f t="shared" si="2"/>
        <v/>
      </c>
      <c r="I54" s="12" t="str">
        <f t="shared" si="3"/>
        <v/>
      </c>
      <c r="J54" s="13" t="str">
        <f>IFERROR(VLOOKUP(I54,'Summary สำหรับบันทึกบัญชี'!$L$34:$O$40,2,TRUE),"")</f>
        <v/>
      </c>
      <c r="K54" s="14">
        <f t="shared" si="4"/>
        <v>0</v>
      </c>
    </row>
    <row r="55" spans="1:11" ht="19.95" customHeight="1">
      <c r="A55" s="7"/>
      <c r="B55" s="8"/>
      <c r="C55" s="9"/>
      <c r="D55" s="10"/>
      <c r="E55" s="7"/>
      <c r="F55" s="11" t="str">
        <f t="shared" si="0"/>
        <v/>
      </c>
      <c r="G55" s="12" t="str">
        <f t="shared" si="1"/>
        <v/>
      </c>
      <c r="H55" s="13" t="str">
        <f t="shared" si="2"/>
        <v/>
      </c>
      <c r="I55" s="12" t="str">
        <f t="shared" si="3"/>
        <v/>
      </c>
      <c r="J55" s="13" t="str">
        <f>IFERROR(VLOOKUP(I55,'Summary สำหรับบันทึกบัญชี'!$L$34:$O$40,2,TRUE),"")</f>
        <v/>
      </c>
      <c r="K55" s="14">
        <f t="shared" si="4"/>
        <v>0</v>
      </c>
    </row>
    <row r="56" spans="1:11" ht="19.95" customHeight="1">
      <c r="A56" s="7"/>
      <c r="B56" s="8"/>
      <c r="C56" s="9"/>
      <c r="D56" s="10"/>
      <c r="E56" s="7"/>
      <c r="F56" s="11" t="str">
        <f t="shared" si="0"/>
        <v/>
      </c>
      <c r="G56" s="12" t="str">
        <f t="shared" si="1"/>
        <v/>
      </c>
      <c r="H56" s="13" t="str">
        <f t="shared" si="2"/>
        <v/>
      </c>
      <c r="I56" s="12" t="str">
        <f t="shared" si="3"/>
        <v/>
      </c>
      <c r="J56" s="13" t="str">
        <f>IFERROR(VLOOKUP(I56,'Summary สำหรับบันทึกบัญชี'!$L$34:$O$40,2,TRUE),"")</f>
        <v/>
      </c>
      <c r="K56" s="14">
        <f t="shared" si="4"/>
        <v>0</v>
      </c>
    </row>
    <row r="57" spans="1:11" ht="19.95" customHeight="1">
      <c r="A57" s="7"/>
      <c r="B57" s="8"/>
      <c r="C57" s="9"/>
      <c r="D57" s="10"/>
      <c r="E57" s="7"/>
      <c r="F57" s="11" t="str">
        <f t="shared" si="0"/>
        <v/>
      </c>
      <c r="G57" s="12" t="str">
        <f t="shared" si="1"/>
        <v/>
      </c>
      <c r="H57" s="13" t="str">
        <f t="shared" si="2"/>
        <v/>
      </c>
      <c r="I57" s="12" t="str">
        <f t="shared" si="3"/>
        <v/>
      </c>
      <c r="J57" s="13" t="str">
        <f>IFERROR(VLOOKUP(I57,'Summary สำหรับบันทึกบัญชี'!$L$34:$O$40,2,TRUE),"")</f>
        <v/>
      </c>
      <c r="K57" s="14">
        <f t="shared" si="4"/>
        <v>0</v>
      </c>
    </row>
    <row r="58" spans="1:11" ht="19.95" customHeight="1">
      <c r="A58" s="7"/>
      <c r="B58" s="8"/>
      <c r="C58" s="9"/>
      <c r="D58" s="10"/>
      <c r="E58" s="7"/>
      <c r="F58" s="11" t="str">
        <f t="shared" si="0"/>
        <v/>
      </c>
      <c r="G58" s="12" t="str">
        <f t="shared" si="1"/>
        <v/>
      </c>
      <c r="H58" s="13" t="str">
        <f t="shared" si="2"/>
        <v/>
      </c>
      <c r="I58" s="12" t="str">
        <f t="shared" si="3"/>
        <v/>
      </c>
      <c r="J58" s="13" t="str">
        <f>IFERROR(VLOOKUP(I58,'Summary สำหรับบันทึกบัญชี'!$L$34:$O$40,2,TRUE),"")</f>
        <v/>
      </c>
      <c r="K58" s="14">
        <f t="shared" si="4"/>
        <v>0</v>
      </c>
    </row>
    <row r="59" spans="1:11" ht="19.95" customHeight="1">
      <c r="A59" s="7"/>
      <c r="B59" s="8"/>
      <c r="C59" s="9"/>
      <c r="D59" s="10"/>
      <c r="E59" s="7"/>
      <c r="F59" s="11" t="str">
        <f t="shared" si="0"/>
        <v/>
      </c>
      <c r="G59" s="12" t="str">
        <f t="shared" si="1"/>
        <v/>
      </c>
      <c r="H59" s="13" t="str">
        <f t="shared" si="2"/>
        <v/>
      </c>
      <c r="I59" s="12" t="str">
        <f t="shared" si="3"/>
        <v/>
      </c>
      <c r="J59" s="13" t="str">
        <f>IFERROR(VLOOKUP(I59,'Summary สำหรับบันทึกบัญชี'!$L$34:$O$40,2,TRUE),"")</f>
        <v/>
      </c>
      <c r="K59" s="14">
        <f t="shared" si="4"/>
        <v>0</v>
      </c>
    </row>
    <row r="60" spans="1:11" ht="19.95" customHeight="1" thickBot="1">
      <c r="A60" s="15" t="s">
        <v>39</v>
      </c>
      <c r="B60" s="21"/>
      <c r="C60" s="22"/>
      <c r="D60" s="16"/>
      <c r="E60" s="15"/>
      <c r="F60" s="16"/>
      <c r="G60" s="15"/>
      <c r="H60" s="16"/>
      <c r="I60" s="15"/>
      <c r="J60" s="16"/>
      <c r="K60" s="17">
        <f>SUM(K10:K59)</f>
        <v>454699.94673414947</v>
      </c>
    </row>
    <row r="61" spans="1:11" ht="19.95" customHeight="1" thickTop="1"/>
    <row r="63" spans="1:11" ht="19.95" customHeight="1">
      <c r="A63" s="119" t="s">
        <v>56</v>
      </c>
      <c r="B63" s="119"/>
      <c r="C63" s="119"/>
      <c r="D63" s="119"/>
      <c r="E63" s="119"/>
      <c r="F63" s="119"/>
      <c r="G63" s="49"/>
    </row>
    <row r="64" spans="1:11" ht="19.95" customHeight="1">
      <c r="A64" s="119"/>
      <c r="B64" s="119"/>
      <c r="C64" s="119"/>
      <c r="D64" s="119"/>
      <c r="E64" s="119"/>
      <c r="F64" s="119"/>
    </row>
  </sheetData>
  <sheetProtection formatColumns="0" formatRows="0" insertColumns="0" insertRows="0" insertHyperlinks="0" deleteColumns="0" deleteRows="0" sort="0" autoFilter="0" pivotTables="0"/>
  <mergeCells count="2">
    <mergeCell ref="F3:G3"/>
    <mergeCell ref="A63:F64"/>
  </mergeCells>
  <pageMargins left="0.7" right="0.7" top="0.75" bottom="0.75" header="0.3" footer="0.3"/>
  <pageSetup paperSize="9" orientation="portrait" horizontalDpi="1200" verticalDpi="1200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33863-6AFB-404B-9A3A-E628C8D6BDE2}">
  <dimension ref="A1:K64"/>
  <sheetViews>
    <sheetView zoomScale="85" zoomScaleNormal="85" workbookViewId="0">
      <selection activeCell="A3" sqref="A3"/>
    </sheetView>
  </sheetViews>
  <sheetFormatPr defaultColWidth="8.69921875" defaultRowHeight="19.95" customHeight="1"/>
  <cols>
    <col min="1" max="1" width="18.3984375" style="2" customWidth="1"/>
    <col min="2" max="3" width="15.69921875" style="18" customWidth="1"/>
    <col min="4" max="10" width="15.69921875" style="2" customWidth="1"/>
    <col min="11" max="11" width="16.69921875" style="2" customWidth="1"/>
    <col min="12" max="16384" width="8.69921875" style="2"/>
  </cols>
  <sheetData>
    <row r="1" spans="1:11" s="35" customFormat="1" ht="42.75" customHeight="1">
      <c r="A1" s="50"/>
      <c r="B1" s="52" t="s">
        <v>100</v>
      </c>
    </row>
    <row r="2" spans="1:11" ht="19.95" customHeight="1">
      <c r="B2" s="2"/>
    </row>
    <row r="3" spans="1:11" ht="19.95" customHeight="1">
      <c r="A3" s="25" t="s">
        <v>38</v>
      </c>
      <c r="B3" s="26">
        <v>43465</v>
      </c>
      <c r="C3" s="28" t="s">
        <v>60</v>
      </c>
      <c r="F3" s="137" t="s">
        <v>51</v>
      </c>
      <c r="G3" s="137"/>
    </row>
    <row r="4" spans="1:11" ht="19.95" customHeight="1">
      <c r="F4" s="23" t="s">
        <v>50</v>
      </c>
      <c r="G4" s="29">
        <v>30</v>
      </c>
      <c r="H4" s="27" t="s">
        <v>57</v>
      </c>
    </row>
    <row r="5" spans="1:11" ht="19.95" customHeight="1">
      <c r="F5" s="23" t="s">
        <v>52</v>
      </c>
      <c r="G5" s="29">
        <v>100</v>
      </c>
      <c r="H5" s="27" t="s">
        <v>58</v>
      </c>
    </row>
    <row r="6" spans="1:11" ht="19.95" customHeight="1">
      <c r="B6" s="2"/>
      <c r="F6" s="23" t="s">
        <v>49</v>
      </c>
      <c r="G6" s="32">
        <f>IFERROR(G4/G5,0)</f>
        <v>0.3</v>
      </c>
    </row>
    <row r="7" spans="1:11" ht="19.95" customHeight="1">
      <c r="B7" s="1" t="s">
        <v>102</v>
      </c>
      <c r="F7" s="2" t="s">
        <v>55</v>
      </c>
    </row>
    <row r="8" spans="1:11" ht="19.95" customHeight="1">
      <c r="A8" s="2" t="s">
        <v>8</v>
      </c>
    </row>
    <row r="9" spans="1:11" s="6" customFormat="1" ht="38.700000000000003" customHeight="1">
      <c r="A9" s="4" t="s">
        <v>9</v>
      </c>
      <c r="B9" s="19" t="s">
        <v>10</v>
      </c>
      <c r="C9" s="20" t="s">
        <v>11</v>
      </c>
      <c r="D9" s="5" t="s">
        <v>13</v>
      </c>
      <c r="E9" s="4" t="s">
        <v>12</v>
      </c>
      <c r="F9" s="5" t="s">
        <v>53</v>
      </c>
      <c r="G9" s="4" t="s">
        <v>54</v>
      </c>
      <c r="H9" s="5" t="s">
        <v>14</v>
      </c>
      <c r="I9" s="4" t="s">
        <v>15</v>
      </c>
      <c r="J9" s="5" t="s">
        <v>16</v>
      </c>
      <c r="K9" s="4" t="str">
        <f>"ภาระผูกพัน ณ"&amp;CHAR(10)&amp;TEXT(B3,"dd mmmm yyyy")</f>
        <v>ภาระผูกพัน ณ
31 ธันวาคม 2018</v>
      </c>
    </row>
    <row r="10" spans="1:11" ht="19.95" customHeight="1">
      <c r="A10" s="7" t="s">
        <v>17</v>
      </c>
      <c r="B10" s="8" t="s">
        <v>27</v>
      </c>
      <c r="C10" s="9" t="s">
        <v>37</v>
      </c>
      <c r="D10" s="10">
        <v>44000</v>
      </c>
      <c r="E10" s="7">
        <v>60</v>
      </c>
      <c r="F10" s="11">
        <f>IF(A10="","",1-$G$6)</f>
        <v>0.7</v>
      </c>
      <c r="G10" s="12">
        <f>IF(B10="","",YEARFRAC(B10,$B$3,3))</f>
        <v>23.682191780821917</v>
      </c>
      <c r="H10" s="13">
        <f>IF(C10="","",YEARFRAC(C10,$B$3,3))</f>
        <v>3.504109589041096</v>
      </c>
      <c r="I10" s="12">
        <f>IF(E10="","",E10-YEARFRAC(B10,C10,3))</f>
        <v>39.821917808219183</v>
      </c>
      <c r="J10" s="13">
        <f>IFERROR(VLOOKUP(I10,'Summary สำหรับบันทึกบัญชี'!$L$34:$O$40,2,TRUE),"")</f>
        <v>13.33</v>
      </c>
      <c r="K10" s="14">
        <f>IFERROR(D10*F10*J10*H10/I10,0)</f>
        <v>36127.372273821798</v>
      </c>
    </row>
    <row r="11" spans="1:11" ht="19.95" customHeight="1">
      <c r="A11" s="7" t="s">
        <v>18</v>
      </c>
      <c r="B11" s="8" t="s">
        <v>29</v>
      </c>
      <c r="C11" s="9" t="s">
        <v>37</v>
      </c>
      <c r="D11" s="10">
        <v>48000</v>
      </c>
      <c r="E11" s="7">
        <v>57</v>
      </c>
      <c r="F11" s="11">
        <f t="shared" ref="F11:F59" si="0">IF(A11="","",1-$G$6)</f>
        <v>0.7</v>
      </c>
      <c r="G11" s="12">
        <f t="shared" ref="G11:G59" si="1">IF(B11="","",YEARFRAC(B11,$B$3,3))</f>
        <v>53.608219178082194</v>
      </c>
      <c r="H11" s="13">
        <f t="shared" ref="H11:H59" si="2">IF(C11="","",YEARFRAC(C11,$B$3,3))</f>
        <v>3.504109589041096</v>
      </c>
      <c r="I11" s="12">
        <f t="shared" ref="I11:I59" si="3">IF(E11="","",E11-YEARFRAC(B11,C11,3))</f>
        <v>6.8958904109589056</v>
      </c>
      <c r="J11" s="13">
        <f>IFERROR(VLOOKUP(I11,'Summary สำหรับบันทึกบัญชี'!$L$34:$O$40,2,TRUE),"")</f>
        <v>8</v>
      </c>
      <c r="K11" s="14">
        <f t="shared" ref="K11:K59" si="4">IFERROR(D11*F11*J11*H11/I11,0)</f>
        <v>136589.2729439809</v>
      </c>
    </row>
    <row r="12" spans="1:11" ht="19.95" customHeight="1">
      <c r="A12" s="7" t="s">
        <v>19</v>
      </c>
      <c r="B12" s="8" t="s">
        <v>30</v>
      </c>
      <c r="C12" s="9" t="s">
        <v>37</v>
      </c>
      <c r="D12" s="10">
        <v>33000</v>
      </c>
      <c r="E12" s="7">
        <v>55</v>
      </c>
      <c r="F12" s="11">
        <f t="shared" si="0"/>
        <v>0.7</v>
      </c>
      <c r="G12" s="12">
        <f t="shared" si="1"/>
        <v>22.526027397260275</v>
      </c>
      <c r="H12" s="13">
        <f t="shared" si="2"/>
        <v>3.504109589041096</v>
      </c>
      <c r="I12" s="12">
        <f t="shared" si="3"/>
        <v>35.978082191780821</v>
      </c>
      <c r="J12" s="13">
        <f>IFERROR(VLOOKUP(I12,'Summary สำหรับบันทึกบัญชี'!$L$34:$O$40,2,TRUE),"")</f>
        <v>13.33</v>
      </c>
      <c r="K12" s="14">
        <f t="shared" si="4"/>
        <v>29990.368336886993</v>
      </c>
    </row>
    <row r="13" spans="1:11" ht="19.95" customHeight="1">
      <c r="A13" s="7" t="s">
        <v>20</v>
      </c>
      <c r="B13" s="8" t="s">
        <v>31</v>
      </c>
      <c r="C13" s="9" t="s">
        <v>37</v>
      </c>
      <c r="D13" s="10">
        <v>45000</v>
      </c>
      <c r="E13" s="7">
        <v>60</v>
      </c>
      <c r="F13" s="11">
        <f t="shared" si="0"/>
        <v>0.7</v>
      </c>
      <c r="G13" s="12">
        <f t="shared" si="1"/>
        <v>28.035616438356165</v>
      </c>
      <c r="H13" s="13">
        <f t="shared" si="2"/>
        <v>3.504109589041096</v>
      </c>
      <c r="I13" s="12">
        <f t="shared" si="3"/>
        <v>35.468493150684935</v>
      </c>
      <c r="J13" s="13">
        <f>IFERROR(VLOOKUP(I13,'Summary สำหรับบันทึกบัญชี'!$L$34:$O$40,2,TRUE),"")</f>
        <v>13.33</v>
      </c>
      <c r="K13" s="14">
        <f t="shared" si="4"/>
        <v>41483.524254596006</v>
      </c>
    </row>
    <row r="14" spans="1:11" ht="19.95" customHeight="1">
      <c r="A14" s="7" t="s">
        <v>21</v>
      </c>
      <c r="B14" s="8" t="s">
        <v>33</v>
      </c>
      <c r="C14" s="9" t="s">
        <v>37</v>
      </c>
      <c r="D14" s="10">
        <v>43000</v>
      </c>
      <c r="E14" s="7">
        <v>60</v>
      </c>
      <c r="F14" s="11">
        <f t="shared" si="0"/>
        <v>0.7</v>
      </c>
      <c r="G14" s="12">
        <f t="shared" si="1"/>
        <v>41.273972602739725</v>
      </c>
      <c r="H14" s="13">
        <f t="shared" si="2"/>
        <v>3.504109589041096</v>
      </c>
      <c r="I14" s="12">
        <f t="shared" si="3"/>
        <v>22.230136986301368</v>
      </c>
      <c r="J14" s="13">
        <f>IFERROR(VLOOKUP(I14,'Summary สำหรับบันทึกบัญชี'!$L$34:$O$40,2,TRUE),"")</f>
        <v>13.33</v>
      </c>
      <c r="K14" s="14">
        <f t="shared" si="4"/>
        <v>63245.872196204087</v>
      </c>
    </row>
    <row r="15" spans="1:11" ht="19.95" customHeight="1">
      <c r="A15" s="7" t="s">
        <v>22</v>
      </c>
      <c r="B15" s="8" t="s">
        <v>34</v>
      </c>
      <c r="C15" s="9" t="s">
        <v>37</v>
      </c>
      <c r="D15" s="10">
        <v>50000</v>
      </c>
      <c r="E15" s="7">
        <v>55</v>
      </c>
      <c r="F15" s="11">
        <f t="shared" si="0"/>
        <v>0.7</v>
      </c>
      <c r="G15" s="12">
        <f t="shared" si="1"/>
        <v>53.989041095890414</v>
      </c>
      <c r="H15" s="13">
        <f t="shared" si="2"/>
        <v>3.504109589041096</v>
      </c>
      <c r="I15" s="12">
        <f t="shared" si="3"/>
        <v>4.5150684931506859</v>
      </c>
      <c r="J15" s="13">
        <f>IFERROR(VLOOKUP(I15,'Summary สำหรับบันทึกบัญชี'!$L$34:$O$40,2,TRUE),"")</f>
        <v>6</v>
      </c>
      <c r="K15" s="14">
        <f t="shared" si="4"/>
        <v>162979.36893203881</v>
      </c>
    </row>
    <row r="16" spans="1:11" ht="19.95" customHeight="1">
      <c r="A16" s="7" t="s">
        <v>23</v>
      </c>
      <c r="B16" s="8" t="s">
        <v>35</v>
      </c>
      <c r="C16" s="9" t="s">
        <v>37</v>
      </c>
      <c r="D16" s="10">
        <v>28000</v>
      </c>
      <c r="E16" s="7">
        <v>60</v>
      </c>
      <c r="F16" s="11">
        <f t="shared" si="0"/>
        <v>0.7</v>
      </c>
      <c r="G16" s="12">
        <f t="shared" si="1"/>
        <v>53.147945205479452</v>
      </c>
      <c r="H16" s="13">
        <f t="shared" si="2"/>
        <v>3.504109589041096</v>
      </c>
      <c r="I16" s="12">
        <f t="shared" si="3"/>
        <v>10.356164383561641</v>
      </c>
      <c r="J16" s="13">
        <f>IFERROR(VLOOKUP(I16,'Summary สำหรับบันทึกบัญชี'!$L$34:$O$40,2,TRUE),"")</f>
        <v>10</v>
      </c>
      <c r="K16" s="14">
        <f t="shared" si="4"/>
        <v>66318.51851851854</v>
      </c>
    </row>
    <row r="17" spans="1:11" ht="19.95" customHeight="1">
      <c r="A17" s="7" t="s">
        <v>24</v>
      </c>
      <c r="B17" s="8" t="s">
        <v>36</v>
      </c>
      <c r="C17" s="9" t="s">
        <v>37</v>
      </c>
      <c r="D17" s="10">
        <v>46000</v>
      </c>
      <c r="E17" s="7">
        <v>55</v>
      </c>
      <c r="F17" s="11">
        <f t="shared" si="0"/>
        <v>0.7</v>
      </c>
      <c r="G17" s="12">
        <f t="shared" si="1"/>
        <v>43.145205479452052</v>
      </c>
      <c r="H17" s="13">
        <f t="shared" si="2"/>
        <v>3.504109589041096</v>
      </c>
      <c r="I17" s="12">
        <f t="shared" si="3"/>
        <v>15.358904109589041</v>
      </c>
      <c r="J17" s="13">
        <f>IFERROR(VLOOKUP(I17,'Summary สำหรับบันทึกบัญชี'!$L$34:$O$40,2,TRUE),"")</f>
        <v>10</v>
      </c>
      <c r="K17" s="14">
        <f t="shared" si="4"/>
        <v>73463.788797716727</v>
      </c>
    </row>
    <row r="18" spans="1:11" ht="19.95" customHeight="1">
      <c r="A18" s="7" t="s">
        <v>25</v>
      </c>
      <c r="B18" s="8" t="s">
        <v>28</v>
      </c>
      <c r="C18" s="9">
        <v>42644</v>
      </c>
      <c r="D18" s="10">
        <v>44000</v>
      </c>
      <c r="E18" s="7">
        <v>60</v>
      </c>
      <c r="F18" s="11">
        <f t="shared" si="0"/>
        <v>0.7</v>
      </c>
      <c r="G18" s="12">
        <f t="shared" si="1"/>
        <v>34.731506849315068</v>
      </c>
      <c r="H18" s="13">
        <f t="shared" si="2"/>
        <v>2.2493150684931509</v>
      </c>
      <c r="I18" s="12">
        <f t="shared" si="3"/>
        <v>27.517808219178079</v>
      </c>
      <c r="J18" s="13">
        <f>IFERROR(VLOOKUP(I18,'Summary สำหรับบันทึกบัญชี'!$L$34:$O$40,2,TRUE),"")</f>
        <v>13.33</v>
      </c>
      <c r="K18" s="14">
        <f t="shared" si="4"/>
        <v>33559.641975308645</v>
      </c>
    </row>
    <row r="19" spans="1:11" ht="19.95" customHeight="1">
      <c r="A19" s="7" t="s">
        <v>26</v>
      </c>
      <c r="B19" s="8" t="s">
        <v>32</v>
      </c>
      <c r="C19" s="9">
        <v>42953</v>
      </c>
      <c r="D19" s="10">
        <v>20000</v>
      </c>
      <c r="E19" s="7">
        <v>60</v>
      </c>
      <c r="F19" s="11">
        <f t="shared" si="0"/>
        <v>0.7</v>
      </c>
      <c r="G19" s="12">
        <f t="shared" si="1"/>
        <v>20.923287671232877</v>
      </c>
      <c r="H19" s="13">
        <f t="shared" si="2"/>
        <v>1.4027397260273973</v>
      </c>
      <c r="I19" s="12">
        <f t="shared" si="3"/>
        <v>40.479452054794521</v>
      </c>
      <c r="J19" s="13">
        <f>IFERROR(VLOOKUP(I19,'Summary สำหรับบันทึกบัญชี'!$L$34:$O$40,2,TRUE),"")</f>
        <v>13.33</v>
      </c>
      <c r="K19" s="14">
        <f t="shared" si="4"/>
        <v>6466.9671742808796</v>
      </c>
    </row>
    <row r="20" spans="1:11" ht="19.95" customHeight="1">
      <c r="A20" s="7"/>
      <c r="B20" s="8"/>
      <c r="C20" s="9"/>
      <c r="D20" s="10"/>
      <c r="E20" s="7"/>
      <c r="F20" s="11" t="str">
        <f t="shared" si="0"/>
        <v/>
      </c>
      <c r="G20" s="12" t="str">
        <f t="shared" si="1"/>
        <v/>
      </c>
      <c r="H20" s="13" t="str">
        <f t="shared" si="2"/>
        <v/>
      </c>
      <c r="I20" s="12" t="str">
        <f t="shared" si="3"/>
        <v/>
      </c>
      <c r="J20" s="13" t="str">
        <f>IFERROR(VLOOKUP(I20,'Summary สำหรับบันทึกบัญชี'!$L$34:$O$40,2,TRUE),"")</f>
        <v/>
      </c>
      <c r="K20" s="14">
        <f t="shared" si="4"/>
        <v>0</v>
      </c>
    </row>
    <row r="21" spans="1:11" ht="19.95" customHeight="1">
      <c r="A21" s="7"/>
      <c r="B21" s="8"/>
      <c r="C21" s="9"/>
      <c r="D21" s="10"/>
      <c r="E21" s="7"/>
      <c r="F21" s="11" t="str">
        <f t="shared" si="0"/>
        <v/>
      </c>
      <c r="G21" s="12" t="str">
        <f t="shared" si="1"/>
        <v/>
      </c>
      <c r="H21" s="13" t="str">
        <f t="shared" si="2"/>
        <v/>
      </c>
      <c r="I21" s="12" t="str">
        <f t="shared" si="3"/>
        <v/>
      </c>
      <c r="J21" s="13" t="str">
        <f>IFERROR(VLOOKUP(I21,'Summary สำหรับบันทึกบัญชี'!$L$34:$O$40,2,TRUE),"")</f>
        <v/>
      </c>
      <c r="K21" s="14">
        <f t="shared" si="4"/>
        <v>0</v>
      </c>
    </row>
    <row r="22" spans="1:11" ht="19.95" customHeight="1">
      <c r="A22" s="7"/>
      <c r="B22" s="8"/>
      <c r="C22" s="9"/>
      <c r="D22" s="10"/>
      <c r="E22" s="7"/>
      <c r="F22" s="11" t="str">
        <f t="shared" si="0"/>
        <v/>
      </c>
      <c r="G22" s="12" t="str">
        <f t="shared" si="1"/>
        <v/>
      </c>
      <c r="H22" s="13" t="str">
        <f t="shared" si="2"/>
        <v/>
      </c>
      <c r="I22" s="12" t="str">
        <f t="shared" si="3"/>
        <v/>
      </c>
      <c r="J22" s="13" t="str">
        <f>IFERROR(VLOOKUP(I22,'Summary สำหรับบันทึกบัญชี'!$L$34:$O$40,2,TRUE),"")</f>
        <v/>
      </c>
      <c r="K22" s="14">
        <f t="shared" si="4"/>
        <v>0</v>
      </c>
    </row>
    <row r="23" spans="1:11" ht="19.95" customHeight="1">
      <c r="A23" s="7"/>
      <c r="B23" s="8"/>
      <c r="C23" s="9"/>
      <c r="D23" s="10"/>
      <c r="E23" s="7"/>
      <c r="F23" s="11" t="str">
        <f t="shared" si="0"/>
        <v/>
      </c>
      <c r="G23" s="12" t="str">
        <f t="shared" si="1"/>
        <v/>
      </c>
      <c r="H23" s="13" t="str">
        <f t="shared" si="2"/>
        <v/>
      </c>
      <c r="I23" s="12" t="str">
        <f t="shared" si="3"/>
        <v/>
      </c>
      <c r="J23" s="13" t="str">
        <f>IFERROR(VLOOKUP(I23,'Summary สำหรับบันทึกบัญชี'!$L$34:$O$40,2,TRUE),"")</f>
        <v/>
      </c>
      <c r="K23" s="14">
        <f t="shared" si="4"/>
        <v>0</v>
      </c>
    </row>
    <row r="24" spans="1:11" ht="19.95" customHeight="1">
      <c r="A24" s="7"/>
      <c r="B24" s="8"/>
      <c r="C24" s="9"/>
      <c r="D24" s="10"/>
      <c r="E24" s="7"/>
      <c r="F24" s="11" t="str">
        <f t="shared" si="0"/>
        <v/>
      </c>
      <c r="G24" s="12" t="str">
        <f t="shared" si="1"/>
        <v/>
      </c>
      <c r="H24" s="13" t="str">
        <f t="shared" si="2"/>
        <v/>
      </c>
      <c r="I24" s="12" t="str">
        <f t="shared" si="3"/>
        <v/>
      </c>
      <c r="J24" s="13" t="str">
        <f>IFERROR(VLOOKUP(I24,'Summary สำหรับบันทึกบัญชี'!$L$34:$O$40,2,TRUE),"")</f>
        <v/>
      </c>
      <c r="K24" s="14">
        <f t="shared" si="4"/>
        <v>0</v>
      </c>
    </row>
    <row r="25" spans="1:11" ht="19.95" customHeight="1">
      <c r="A25" s="7"/>
      <c r="B25" s="8"/>
      <c r="C25" s="9"/>
      <c r="D25" s="10"/>
      <c r="E25" s="7"/>
      <c r="F25" s="11" t="str">
        <f t="shared" si="0"/>
        <v/>
      </c>
      <c r="G25" s="12" t="str">
        <f t="shared" si="1"/>
        <v/>
      </c>
      <c r="H25" s="13" t="str">
        <f t="shared" si="2"/>
        <v/>
      </c>
      <c r="I25" s="12" t="str">
        <f t="shared" si="3"/>
        <v/>
      </c>
      <c r="J25" s="13" t="str">
        <f>IFERROR(VLOOKUP(I25,'Summary สำหรับบันทึกบัญชี'!$L$34:$O$40,2,TRUE),"")</f>
        <v/>
      </c>
      <c r="K25" s="14">
        <f t="shared" si="4"/>
        <v>0</v>
      </c>
    </row>
    <row r="26" spans="1:11" ht="19.95" customHeight="1">
      <c r="A26" s="7"/>
      <c r="B26" s="8"/>
      <c r="C26" s="9"/>
      <c r="D26" s="10"/>
      <c r="E26" s="7"/>
      <c r="F26" s="11" t="str">
        <f t="shared" si="0"/>
        <v/>
      </c>
      <c r="G26" s="12" t="str">
        <f t="shared" si="1"/>
        <v/>
      </c>
      <c r="H26" s="13" t="str">
        <f t="shared" si="2"/>
        <v/>
      </c>
      <c r="I26" s="12" t="str">
        <f t="shared" si="3"/>
        <v/>
      </c>
      <c r="J26" s="13" t="str">
        <f>IFERROR(VLOOKUP(I26,'Summary สำหรับบันทึกบัญชี'!$L$34:$O$40,2,TRUE),"")</f>
        <v/>
      </c>
      <c r="K26" s="14">
        <f t="shared" si="4"/>
        <v>0</v>
      </c>
    </row>
    <row r="27" spans="1:11" ht="19.95" customHeight="1">
      <c r="A27" s="7"/>
      <c r="B27" s="8"/>
      <c r="C27" s="9"/>
      <c r="D27" s="10"/>
      <c r="E27" s="7"/>
      <c r="F27" s="11" t="str">
        <f t="shared" si="0"/>
        <v/>
      </c>
      <c r="G27" s="12" t="str">
        <f t="shared" si="1"/>
        <v/>
      </c>
      <c r="H27" s="13" t="str">
        <f t="shared" si="2"/>
        <v/>
      </c>
      <c r="I27" s="12" t="str">
        <f t="shared" si="3"/>
        <v/>
      </c>
      <c r="J27" s="13" t="str">
        <f>IFERROR(VLOOKUP(I27,'Summary สำหรับบันทึกบัญชี'!$L$34:$O$40,2,TRUE),"")</f>
        <v/>
      </c>
      <c r="K27" s="14">
        <f t="shared" si="4"/>
        <v>0</v>
      </c>
    </row>
    <row r="28" spans="1:11" ht="19.95" customHeight="1">
      <c r="A28" s="7"/>
      <c r="B28" s="8"/>
      <c r="C28" s="9"/>
      <c r="D28" s="10"/>
      <c r="E28" s="7"/>
      <c r="F28" s="11" t="str">
        <f t="shared" si="0"/>
        <v/>
      </c>
      <c r="G28" s="12" t="str">
        <f t="shared" si="1"/>
        <v/>
      </c>
      <c r="H28" s="13" t="str">
        <f t="shared" si="2"/>
        <v/>
      </c>
      <c r="I28" s="12" t="str">
        <f t="shared" si="3"/>
        <v/>
      </c>
      <c r="J28" s="13" t="str">
        <f>IFERROR(VLOOKUP(I28,'Summary สำหรับบันทึกบัญชี'!$L$34:$O$40,2,TRUE),"")</f>
        <v/>
      </c>
      <c r="K28" s="14">
        <f t="shared" si="4"/>
        <v>0</v>
      </c>
    </row>
    <row r="29" spans="1:11" ht="19.95" customHeight="1">
      <c r="A29" s="7"/>
      <c r="B29" s="8"/>
      <c r="C29" s="9"/>
      <c r="D29" s="10"/>
      <c r="E29" s="7"/>
      <c r="F29" s="11" t="str">
        <f t="shared" si="0"/>
        <v/>
      </c>
      <c r="G29" s="12" t="str">
        <f t="shared" si="1"/>
        <v/>
      </c>
      <c r="H29" s="13" t="str">
        <f t="shared" si="2"/>
        <v/>
      </c>
      <c r="I29" s="12" t="str">
        <f t="shared" si="3"/>
        <v/>
      </c>
      <c r="J29" s="13" t="str">
        <f>IFERROR(VLOOKUP(I29,'Summary สำหรับบันทึกบัญชี'!$L$34:$O$40,2,TRUE),"")</f>
        <v/>
      </c>
      <c r="K29" s="14">
        <f t="shared" si="4"/>
        <v>0</v>
      </c>
    </row>
    <row r="30" spans="1:11" ht="19.95" customHeight="1">
      <c r="A30" s="7"/>
      <c r="B30" s="8"/>
      <c r="C30" s="9"/>
      <c r="D30" s="10"/>
      <c r="E30" s="7"/>
      <c r="F30" s="11" t="str">
        <f t="shared" si="0"/>
        <v/>
      </c>
      <c r="G30" s="12" t="str">
        <f t="shared" si="1"/>
        <v/>
      </c>
      <c r="H30" s="13" t="str">
        <f t="shared" si="2"/>
        <v/>
      </c>
      <c r="I30" s="12" t="str">
        <f t="shared" si="3"/>
        <v/>
      </c>
      <c r="J30" s="13" t="str">
        <f>IFERROR(VLOOKUP(I30,'Summary สำหรับบันทึกบัญชี'!$L$34:$O$40,2,TRUE),"")</f>
        <v/>
      </c>
      <c r="K30" s="14">
        <f t="shared" si="4"/>
        <v>0</v>
      </c>
    </row>
    <row r="31" spans="1:11" ht="19.95" customHeight="1">
      <c r="A31" s="7"/>
      <c r="B31" s="8"/>
      <c r="C31" s="9"/>
      <c r="D31" s="10"/>
      <c r="E31" s="7"/>
      <c r="F31" s="11" t="str">
        <f t="shared" si="0"/>
        <v/>
      </c>
      <c r="G31" s="12" t="str">
        <f t="shared" si="1"/>
        <v/>
      </c>
      <c r="H31" s="13" t="str">
        <f t="shared" si="2"/>
        <v/>
      </c>
      <c r="I31" s="12" t="str">
        <f t="shared" si="3"/>
        <v/>
      </c>
      <c r="J31" s="13" t="str">
        <f>IFERROR(VLOOKUP(I31,'Summary สำหรับบันทึกบัญชี'!$L$34:$O$40,2,TRUE),"")</f>
        <v/>
      </c>
      <c r="K31" s="14">
        <f t="shared" si="4"/>
        <v>0</v>
      </c>
    </row>
    <row r="32" spans="1:11" ht="19.95" customHeight="1">
      <c r="A32" s="7"/>
      <c r="B32" s="8"/>
      <c r="C32" s="9"/>
      <c r="D32" s="10"/>
      <c r="E32" s="7"/>
      <c r="F32" s="11" t="str">
        <f t="shared" si="0"/>
        <v/>
      </c>
      <c r="G32" s="12" t="str">
        <f t="shared" si="1"/>
        <v/>
      </c>
      <c r="H32" s="13" t="str">
        <f t="shared" si="2"/>
        <v/>
      </c>
      <c r="I32" s="12" t="str">
        <f t="shared" si="3"/>
        <v/>
      </c>
      <c r="J32" s="13" t="str">
        <f>IFERROR(VLOOKUP(I32,'Summary สำหรับบันทึกบัญชี'!$L$34:$O$40,2,TRUE),"")</f>
        <v/>
      </c>
      <c r="K32" s="14">
        <f t="shared" si="4"/>
        <v>0</v>
      </c>
    </row>
    <row r="33" spans="1:11" ht="19.95" customHeight="1">
      <c r="A33" s="7"/>
      <c r="B33" s="8"/>
      <c r="C33" s="9"/>
      <c r="D33" s="10"/>
      <c r="E33" s="7"/>
      <c r="F33" s="11" t="str">
        <f t="shared" si="0"/>
        <v/>
      </c>
      <c r="G33" s="12" t="str">
        <f t="shared" si="1"/>
        <v/>
      </c>
      <c r="H33" s="13" t="str">
        <f t="shared" si="2"/>
        <v/>
      </c>
      <c r="I33" s="12" t="str">
        <f t="shared" si="3"/>
        <v/>
      </c>
      <c r="J33" s="13" t="str">
        <f>IFERROR(VLOOKUP(I33,'Summary สำหรับบันทึกบัญชี'!$L$34:$O$40,2,TRUE),"")</f>
        <v/>
      </c>
      <c r="K33" s="14">
        <f t="shared" si="4"/>
        <v>0</v>
      </c>
    </row>
    <row r="34" spans="1:11" ht="19.95" customHeight="1">
      <c r="A34" s="7"/>
      <c r="B34" s="8"/>
      <c r="C34" s="9"/>
      <c r="D34" s="10"/>
      <c r="E34" s="7"/>
      <c r="F34" s="11" t="str">
        <f t="shared" si="0"/>
        <v/>
      </c>
      <c r="G34" s="12" t="str">
        <f t="shared" si="1"/>
        <v/>
      </c>
      <c r="H34" s="13" t="str">
        <f t="shared" si="2"/>
        <v/>
      </c>
      <c r="I34" s="12" t="str">
        <f t="shared" si="3"/>
        <v/>
      </c>
      <c r="J34" s="13" t="str">
        <f>IFERROR(VLOOKUP(I34,'Summary สำหรับบันทึกบัญชี'!$L$34:$O$40,2,TRUE),"")</f>
        <v/>
      </c>
      <c r="K34" s="14">
        <f t="shared" si="4"/>
        <v>0</v>
      </c>
    </row>
    <row r="35" spans="1:11" ht="19.95" customHeight="1">
      <c r="A35" s="7"/>
      <c r="B35" s="8"/>
      <c r="C35" s="9"/>
      <c r="D35" s="10"/>
      <c r="E35" s="7"/>
      <c r="F35" s="11" t="str">
        <f t="shared" si="0"/>
        <v/>
      </c>
      <c r="G35" s="12" t="str">
        <f t="shared" si="1"/>
        <v/>
      </c>
      <c r="H35" s="13" t="str">
        <f t="shared" si="2"/>
        <v/>
      </c>
      <c r="I35" s="12" t="str">
        <f t="shared" si="3"/>
        <v/>
      </c>
      <c r="J35" s="13" t="str">
        <f>IFERROR(VLOOKUP(I35,'Summary สำหรับบันทึกบัญชี'!$L$34:$O$40,2,TRUE),"")</f>
        <v/>
      </c>
      <c r="K35" s="14">
        <f t="shared" si="4"/>
        <v>0</v>
      </c>
    </row>
    <row r="36" spans="1:11" ht="19.95" customHeight="1">
      <c r="A36" s="7"/>
      <c r="B36" s="8"/>
      <c r="C36" s="9"/>
      <c r="D36" s="10"/>
      <c r="E36" s="7"/>
      <c r="F36" s="11" t="str">
        <f t="shared" si="0"/>
        <v/>
      </c>
      <c r="G36" s="12" t="str">
        <f t="shared" si="1"/>
        <v/>
      </c>
      <c r="H36" s="13" t="str">
        <f t="shared" si="2"/>
        <v/>
      </c>
      <c r="I36" s="12" t="str">
        <f t="shared" si="3"/>
        <v/>
      </c>
      <c r="J36" s="13" t="str">
        <f>IFERROR(VLOOKUP(I36,'Summary สำหรับบันทึกบัญชี'!$L$34:$O$40,2,TRUE),"")</f>
        <v/>
      </c>
      <c r="K36" s="14">
        <f t="shared" si="4"/>
        <v>0</v>
      </c>
    </row>
    <row r="37" spans="1:11" ht="19.95" customHeight="1">
      <c r="A37" s="7"/>
      <c r="B37" s="8"/>
      <c r="C37" s="9"/>
      <c r="D37" s="10"/>
      <c r="E37" s="7"/>
      <c r="F37" s="11" t="str">
        <f t="shared" si="0"/>
        <v/>
      </c>
      <c r="G37" s="12" t="str">
        <f t="shared" si="1"/>
        <v/>
      </c>
      <c r="H37" s="13" t="str">
        <f t="shared" si="2"/>
        <v/>
      </c>
      <c r="I37" s="12" t="str">
        <f t="shared" si="3"/>
        <v/>
      </c>
      <c r="J37" s="13" t="str">
        <f>IFERROR(VLOOKUP(I37,'Summary สำหรับบันทึกบัญชี'!$L$34:$O$40,2,TRUE),"")</f>
        <v/>
      </c>
      <c r="K37" s="14">
        <f t="shared" si="4"/>
        <v>0</v>
      </c>
    </row>
    <row r="38" spans="1:11" ht="19.95" customHeight="1">
      <c r="A38" s="7"/>
      <c r="B38" s="8"/>
      <c r="C38" s="9"/>
      <c r="D38" s="10"/>
      <c r="E38" s="7"/>
      <c r="F38" s="11" t="str">
        <f t="shared" si="0"/>
        <v/>
      </c>
      <c r="G38" s="12" t="str">
        <f t="shared" si="1"/>
        <v/>
      </c>
      <c r="H38" s="13" t="str">
        <f t="shared" si="2"/>
        <v/>
      </c>
      <c r="I38" s="12" t="str">
        <f t="shared" si="3"/>
        <v/>
      </c>
      <c r="J38" s="13" t="str">
        <f>IFERROR(VLOOKUP(I38,'Summary สำหรับบันทึกบัญชี'!$L$34:$O$40,2,TRUE),"")</f>
        <v/>
      </c>
      <c r="K38" s="14">
        <f t="shared" si="4"/>
        <v>0</v>
      </c>
    </row>
    <row r="39" spans="1:11" ht="19.95" customHeight="1">
      <c r="A39" s="7"/>
      <c r="B39" s="8"/>
      <c r="C39" s="9"/>
      <c r="D39" s="10"/>
      <c r="E39" s="7"/>
      <c r="F39" s="11" t="str">
        <f t="shared" si="0"/>
        <v/>
      </c>
      <c r="G39" s="12" t="str">
        <f t="shared" si="1"/>
        <v/>
      </c>
      <c r="H39" s="13" t="str">
        <f t="shared" si="2"/>
        <v/>
      </c>
      <c r="I39" s="12" t="str">
        <f t="shared" si="3"/>
        <v/>
      </c>
      <c r="J39" s="13" t="str">
        <f>IFERROR(VLOOKUP(I39,'Summary สำหรับบันทึกบัญชี'!$L$34:$O$40,2,TRUE),"")</f>
        <v/>
      </c>
      <c r="K39" s="14">
        <f t="shared" si="4"/>
        <v>0</v>
      </c>
    </row>
    <row r="40" spans="1:11" ht="19.95" customHeight="1">
      <c r="A40" s="7"/>
      <c r="B40" s="8"/>
      <c r="C40" s="9"/>
      <c r="D40" s="10"/>
      <c r="E40" s="7"/>
      <c r="F40" s="11" t="str">
        <f t="shared" si="0"/>
        <v/>
      </c>
      <c r="G40" s="12" t="str">
        <f t="shared" si="1"/>
        <v/>
      </c>
      <c r="H40" s="13" t="str">
        <f t="shared" si="2"/>
        <v/>
      </c>
      <c r="I40" s="12" t="str">
        <f t="shared" si="3"/>
        <v/>
      </c>
      <c r="J40" s="13" t="str">
        <f>IFERROR(VLOOKUP(I40,'Summary สำหรับบันทึกบัญชี'!$L$34:$O$40,2,TRUE),"")</f>
        <v/>
      </c>
      <c r="K40" s="14">
        <f t="shared" si="4"/>
        <v>0</v>
      </c>
    </row>
    <row r="41" spans="1:11" ht="19.95" customHeight="1">
      <c r="A41" s="7"/>
      <c r="B41" s="8"/>
      <c r="C41" s="9"/>
      <c r="D41" s="10"/>
      <c r="E41" s="7"/>
      <c r="F41" s="11" t="str">
        <f t="shared" si="0"/>
        <v/>
      </c>
      <c r="G41" s="12" t="str">
        <f t="shared" si="1"/>
        <v/>
      </c>
      <c r="H41" s="13" t="str">
        <f t="shared" si="2"/>
        <v/>
      </c>
      <c r="I41" s="12" t="str">
        <f t="shared" si="3"/>
        <v/>
      </c>
      <c r="J41" s="13" t="str">
        <f>IFERROR(VLOOKUP(I41,'Summary สำหรับบันทึกบัญชี'!$L$34:$O$40,2,TRUE),"")</f>
        <v/>
      </c>
      <c r="K41" s="14">
        <f t="shared" si="4"/>
        <v>0</v>
      </c>
    </row>
    <row r="42" spans="1:11" ht="19.95" customHeight="1">
      <c r="A42" s="7"/>
      <c r="B42" s="8"/>
      <c r="C42" s="9"/>
      <c r="D42" s="10"/>
      <c r="E42" s="7"/>
      <c r="F42" s="11" t="str">
        <f t="shared" si="0"/>
        <v/>
      </c>
      <c r="G42" s="12" t="str">
        <f t="shared" si="1"/>
        <v/>
      </c>
      <c r="H42" s="13" t="str">
        <f t="shared" si="2"/>
        <v/>
      </c>
      <c r="I42" s="12" t="str">
        <f t="shared" si="3"/>
        <v/>
      </c>
      <c r="J42" s="13" t="str">
        <f>IFERROR(VLOOKUP(I42,'Summary สำหรับบันทึกบัญชี'!$L$34:$O$40,2,TRUE),"")</f>
        <v/>
      </c>
      <c r="K42" s="14">
        <f t="shared" si="4"/>
        <v>0</v>
      </c>
    </row>
    <row r="43" spans="1:11" ht="19.95" customHeight="1">
      <c r="A43" s="7"/>
      <c r="B43" s="8"/>
      <c r="C43" s="9"/>
      <c r="D43" s="10"/>
      <c r="E43" s="7"/>
      <c r="F43" s="11" t="str">
        <f t="shared" si="0"/>
        <v/>
      </c>
      <c r="G43" s="12" t="str">
        <f t="shared" si="1"/>
        <v/>
      </c>
      <c r="H43" s="13" t="str">
        <f t="shared" si="2"/>
        <v/>
      </c>
      <c r="I43" s="12" t="str">
        <f t="shared" si="3"/>
        <v/>
      </c>
      <c r="J43" s="13" t="str">
        <f>IFERROR(VLOOKUP(I43,'Summary สำหรับบันทึกบัญชี'!$L$34:$O$40,2,TRUE),"")</f>
        <v/>
      </c>
      <c r="K43" s="14">
        <f t="shared" si="4"/>
        <v>0</v>
      </c>
    </row>
    <row r="44" spans="1:11" ht="19.95" customHeight="1">
      <c r="A44" s="7"/>
      <c r="B44" s="8"/>
      <c r="C44" s="9"/>
      <c r="D44" s="10"/>
      <c r="E44" s="7"/>
      <c r="F44" s="11" t="str">
        <f t="shared" si="0"/>
        <v/>
      </c>
      <c r="G44" s="12" t="str">
        <f t="shared" si="1"/>
        <v/>
      </c>
      <c r="H44" s="13" t="str">
        <f t="shared" si="2"/>
        <v/>
      </c>
      <c r="I44" s="12" t="str">
        <f t="shared" si="3"/>
        <v/>
      </c>
      <c r="J44" s="13" t="str">
        <f>IFERROR(VLOOKUP(I44,'Summary สำหรับบันทึกบัญชี'!$L$34:$O$40,2,TRUE),"")</f>
        <v/>
      </c>
      <c r="K44" s="14">
        <f t="shared" si="4"/>
        <v>0</v>
      </c>
    </row>
    <row r="45" spans="1:11" ht="19.95" customHeight="1">
      <c r="A45" s="7"/>
      <c r="B45" s="8"/>
      <c r="C45" s="9"/>
      <c r="D45" s="10"/>
      <c r="E45" s="7"/>
      <c r="F45" s="11" t="str">
        <f t="shared" si="0"/>
        <v/>
      </c>
      <c r="G45" s="12" t="str">
        <f t="shared" si="1"/>
        <v/>
      </c>
      <c r="H45" s="13" t="str">
        <f t="shared" si="2"/>
        <v/>
      </c>
      <c r="I45" s="12" t="str">
        <f t="shared" si="3"/>
        <v/>
      </c>
      <c r="J45" s="13" t="str">
        <f>IFERROR(VLOOKUP(I45,'Summary สำหรับบันทึกบัญชี'!$L$34:$O$40,2,TRUE),"")</f>
        <v/>
      </c>
      <c r="K45" s="14">
        <f t="shared" si="4"/>
        <v>0</v>
      </c>
    </row>
    <row r="46" spans="1:11" ht="19.95" customHeight="1">
      <c r="A46" s="7"/>
      <c r="B46" s="8"/>
      <c r="C46" s="9"/>
      <c r="D46" s="10"/>
      <c r="E46" s="7"/>
      <c r="F46" s="11" t="str">
        <f t="shared" si="0"/>
        <v/>
      </c>
      <c r="G46" s="12" t="str">
        <f t="shared" si="1"/>
        <v/>
      </c>
      <c r="H46" s="13" t="str">
        <f t="shared" si="2"/>
        <v/>
      </c>
      <c r="I46" s="12" t="str">
        <f t="shared" si="3"/>
        <v/>
      </c>
      <c r="J46" s="13" t="str">
        <f>IFERROR(VLOOKUP(I46,'Summary สำหรับบันทึกบัญชี'!$L$34:$O$40,2,TRUE),"")</f>
        <v/>
      </c>
      <c r="K46" s="14">
        <f t="shared" si="4"/>
        <v>0</v>
      </c>
    </row>
    <row r="47" spans="1:11" ht="19.95" customHeight="1">
      <c r="A47" s="7"/>
      <c r="B47" s="8"/>
      <c r="C47" s="9"/>
      <c r="D47" s="10"/>
      <c r="E47" s="7"/>
      <c r="F47" s="11" t="str">
        <f t="shared" si="0"/>
        <v/>
      </c>
      <c r="G47" s="12" t="str">
        <f t="shared" si="1"/>
        <v/>
      </c>
      <c r="H47" s="13" t="str">
        <f t="shared" si="2"/>
        <v/>
      </c>
      <c r="I47" s="12" t="str">
        <f t="shared" si="3"/>
        <v/>
      </c>
      <c r="J47" s="13" t="str">
        <f>IFERROR(VLOOKUP(I47,'Summary สำหรับบันทึกบัญชี'!$L$34:$O$40,2,TRUE),"")</f>
        <v/>
      </c>
      <c r="K47" s="14">
        <f t="shared" si="4"/>
        <v>0</v>
      </c>
    </row>
    <row r="48" spans="1:11" ht="19.95" customHeight="1">
      <c r="A48" s="7"/>
      <c r="B48" s="8"/>
      <c r="C48" s="9"/>
      <c r="D48" s="10"/>
      <c r="E48" s="7"/>
      <c r="F48" s="11" t="str">
        <f t="shared" si="0"/>
        <v/>
      </c>
      <c r="G48" s="12" t="str">
        <f t="shared" si="1"/>
        <v/>
      </c>
      <c r="H48" s="13" t="str">
        <f t="shared" si="2"/>
        <v/>
      </c>
      <c r="I48" s="12" t="str">
        <f t="shared" si="3"/>
        <v/>
      </c>
      <c r="J48" s="13" t="str">
        <f>IFERROR(VLOOKUP(I48,'Summary สำหรับบันทึกบัญชี'!$L$34:$O$40,2,TRUE),"")</f>
        <v/>
      </c>
      <c r="K48" s="14">
        <f t="shared" si="4"/>
        <v>0</v>
      </c>
    </row>
    <row r="49" spans="1:11" ht="19.95" customHeight="1">
      <c r="A49" s="7"/>
      <c r="B49" s="8"/>
      <c r="C49" s="9"/>
      <c r="D49" s="10"/>
      <c r="E49" s="7"/>
      <c r="F49" s="11" t="str">
        <f t="shared" si="0"/>
        <v/>
      </c>
      <c r="G49" s="12" t="str">
        <f t="shared" si="1"/>
        <v/>
      </c>
      <c r="H49" s="13" t="str">
        <f t="shared" si="2"/>
        <v/>
      </c>
      <c r="I49" s="12" t="str">
        <f t="shared" si="3"/>
        <v/>
      </c>
      <c r="J49" s="13" t="str">
        <f>IFERROR(VLOOKUP(I49,'Summary สำหรับบันทึกบัญชี'!$L$34:$O$40,2,TRUE),"")</f>
        <v/>
      </c>
      <c r="K49" s="14">
        <f t="shared" si="4"/>
        <v>0</v>
      </c>
    </row>
    <row r="50" spans="1:11" ht="19.95" customHeight="1">
      <c r="A50" s="7"/>
      <c r="B50" s="8"/>
      <c r="C50" s="9"/>
      <c r="D50" s="10"/>
      <c r="E50" s="7"/>
      <c r="F50" s="11" t="str">
        <f t="shared" si="0"/>
        <v/>
      </c>
      <c r="G50" s="12" t="str">
        <f t="shared" si="1"/>
        <v/>
      </c>
      <c r="H50" s="13" t="str">
        <f t="shared" si="2"/>
        <v/>
      </c>
      <c r="I50" s="12" t="str">
        <f t="shared" si="3"/>
        <v/>
      </c>
      <c r="J50" s="13" t="str">
        <f>IFERROR(VLOOKUP(I50,'Summary สำหรับบันทึกบัญชี'!$L$34:$O$40,2,TRUE),"")</f>
        <v/>
      </c>
      <c r="K50" s="14">
        <f t="shared" si="4"/>
        <v>0</v>
      </c>
    </row>
    <row r="51" spans="1:11" ht="19.95" customHeight="1">
      <c r="A51" s="7"/>
      <c r="B51" s="8"/>
      <c r="C51" s="9"/>
      <c r="D51" s="10"/>
      <c r="E51" s="7"/>
      <c r="F51" s="11" t="str">
        <f t="shared" si="0"/>
        <v/>
      </c>
      <c r="G51" s="12" t="str">
        <f t="shared" si="1"/>
        <v/>
      </c>
      <c r="H51" s="13" t="str">
        <f t="shared" si="2"/>
        <v/>
      </c>
      <c r="I51" s="12" t="str">
        <f t="shared" si="3"/>
        <v/>
      </c>
      <c r="J51" s="13" t="str">
        <f>IFERROR(VLOOKUP(I51,'Summary สำหรับบันทึกบัญชี'!$L$34:$O$40,2,TRUE),"")</f>
        <v/>
      </c>
      <c r="K51" s="14">
        <f t="shared" si="4"/>
        <v>0</v>
      </c>
    </row>
    <row r="52" spans="1:11" ht="19.95" customHeight="1">
      <c r="A52" s="7"/>
      <c r="B52" s="8"/>
      <c r="C52" s="9"/>
      <c r="D52" s="10"/>
      <c r="E52" s="7"/>
      <c r="F52" s="11" t="str">
        <f t="shared" si="0"/>
        <v/>
      </c>
      <c r="G52" s="12" t="str">
        <f t="shared" si="1"/>
        <v/>
      </c>
      <c r="H52" s="13" t="str">
        <f t="shared" si="2"/>
        <v/>
      </c>
      <c r="I52" s="12" t="str">
        <f t="shared" si="3"/>
        <v/>
      </c>
      <c r="J52" s="13" t="str">
        <f>IFERROR(VLOOKUP(I52,'Summary สำหรับบันทึกบัญชี'!$L$34:$O$40,2,TRUE),"")</f>
        <v/>
      </c>
      <c r="K52" s="14">
        <f t="shared" si="4"/>
        <v>0</v>
      </c>
    </row>
    <row r="53" spans="1:11" ht="19.95" customHeight="1">
      <c r="A53" s="7"/>
      <c r="B53" s="8"/>
      <c r="C53" s="9"/>
      <c r="D53" s="10"/>
      <c r="E53" s="7"/>
      <c r="F53" s="11" t="str">
        <f t="shared" si="0"/>
        <v/>
      </c>
      <c r="G53" s="12" t="str">
        <f t="shared" si="1"/>
        <v/>
      </c>
      <c r="H53" s="13" t="str">
        <f t="shared" si="2"/>
        <v/>
      </c>
      <c r="I53" s="12" t="str">
        <f t="shared" si="3"/>
        <v/>
      </c>
      <c r="J53" s="13" t="str">
        <f>IFERROR(VLOOKUP(I53,'Summary สำหรับบันทึกบัญชี'!$L$34:$O$40,2,TRUE),"")</f>
        <v/>
      </c>
      <c r="K53" s="14">
        <f t="shared" si="4"/>
        <v>0</v>
      </c>
    </row>
    <row r="54" spans="1:11" ht="19.95" customHeight="1">
      <c r="A54" s="7"/>
      <c r="B54" s="8"/>
      <c r="C54" s="9"/>
      <c r="D54" s="10"/>
      <c r="E54" s="7"/>
      <c r="F54" s="11" t="str">
        <f t="shared" si="0"/>
        <v/>
      </c>
      <c r="G54" s="12" t="str">
        <f t="shared" si="1"/>
        <v/>
      </c>
      <c r="H54" s="13" t="str">
        <f t="shared" si="2"/>
        <v/>
      </c>
      <c r="I54" s="12" t="str">
        <f t="shared" si="3"/>
        <v/>
      </c>
      <c r="J54" s="13" t="str">
        <f>IFERROR(VLOOKUP(I54,'Summary สำหรับบันทึกบัญชี'!$L$34:$O$40,2,TRUE),"")</f>
        <v/>
      </c>
      <c r="K54" s="14">
        <f t="shared" si="4"/>
        <v>0</v>
      </c>
    </row>
    <row r="55" spans="1:11" ht="19.95" customHeight="1">
      <c r="A55" s="7"/>
      <c r="B55" s="8"/>
      <c r="C55" s="9"/>
      <c r="D55" s="10"/>
      <c r="E55" s="7"/>
      <c r="F55" s="11" t="str">
        <f t="shared" si="0"/>
        <v/>
      </c>
      <c r="G55" s="12" t="str">
        <f t="shared" si="1"/>
        <v/>
      </c>
      <c r="H55" s="13" t="str">
        <f t="shared" si="2"/>
        <v/>
      </c>
      <c r="I55" s="12" t="str">
        <f t="shared" si="3"/>
        <v/>
      </c>
      <c r="J55" s="13" t="str">
        <f>IFERROR(VLOOKUP(I55,'Summary สำหรับบันทึกบัญชี'!$L$34:$O$40,2,TRUE),"")</f>
        <v/>
      </c>
      <c r="K55" s="14">
        <f t="shared" si="4"/>
        <v>0</v>
      </c>
    </row>
    <row r="56" spans="1:11" ht="19.95" customHeight="1">
      <c r="A56" s="7"/>
      <c r="B56" s="8"/>
      <c r="C56" s="9"/>
      <c r="D56" s="10"/>
      <c r="E56" s="7"/>
      <c r="F56" s="11" t="str">
        <f t="shared" si="0"/>
        <v/>
      </c>
      <c r="G56" s="12" t="str">
        <f t="shared" si="1"/>
        <v/>
      </c>
      <c r="H56" s="13" t="str">
        <f t="shared" si="2"/>
        <v/>
      </c>
      <c r="I56" s="12" t="str">
        <f t="shared" si="3"/>
        <v/>
      </c>
      <c r="J56" s="13" t="str">
        <f>IFERROR(VLOOKUP(I56,'Summary สำหรับบันทึกบัญชี'!$L$34:$O$40,2,TRUE),"")</f>
        <v/>
      </c>
      <c r="K56" s="14">
        <f t="shared" si="4"/>
        <v>0</v>
      </c>
    </row>
    <row r="57" spans="1:11" ht="19.95" customHeight="1">
      <c r="A57" s="7"/>
      <c r="B57" s="8"/>
      <c r="C57" s="9"/>
      <c r="D57" s="10"/>
      <c r="E57" s="7"/>
      <c r="F57" s="11" t="str">
        <f t="shared" si="0"/>
        <v/>
      </c>
      <c r="G57" s="12" t="str">
        <f t="shared" si="1"/>
        <v/>
      </c>
      <c r="H57" s="13" t="str">
        <f t="shared" si="2"/>
        <v/>
      </c>
      <c r="I57" s="12" t="str">
        <f t="shared" si="3"/>
        <v/>
      </c>
      <c r="J57" s="13" t="str">
        <f>IFERROR(VLOOKUP(I57,'Summary สำหรับบันทึกบัญชี'!$L$34:$O$40,2,TRUE),"")</f>
        <v/>
      </c>
      <c r="K57" s="14">
        <f t="shared" si="4"/>
        <v>0</v>
      </c>
    </row>
    <row r="58" spans="1:11" ht="19.95" customHeight="1">
      <c r="A58" s="7"/>
      <c r="B58" s="8"/>
      <c r="C58" s="9"/>
      <c r="D58" s="10"/>
      <c r="E58" s="7"/>
      <c r="F58" s="11" t="str">
        <f t="shared" si="0"/>
        <v/>
      </c>
      <c r="G58" s="12" t="str">
        <f t="shared" si="1"/>
        <v/>
      </c>
      <c r="H58" s="13" t="str">
        <f t="shared" si="2"/>
        <v/>
      </c>
      <c r="I58" s="12" t="str">
        <f t="shared" si="3"/>
        <v/>
      </c>
      <c r="J58" s="13" t="str">
        <f>IFERROR(VLOOKUP(I58,'Summary สำหรับบันทึกบัญชี'!$L$34:$O$40,2,TRUE),"")</f>
        <v/>
      </c>
      <c r="K58" s="14">
        <f t="shared" si="4"/>
        <v>0</v>
      </c>
    </row>
    <row r="59" spans="1:11" ht="19.95" customHeight="1">
      <c r="A59" s="7"/>
      <c r="B59" s="8"/>
      <c r="C59" s="9"/>
      <c r="D59" s="10"/>
      <c r="E59" s="7"/>
      <c r="F59" s="11" t="str">
        <f t="shared" si="0"/>
        <v/>
      </c>
      <c r="G59" s="12" t="str">
        <f t="shared" si="1"/>
        <v/>
      </c>
      <c r="H59" s="13" t="str">
        <f t="shared" si="2"/>
        <v/>
      </c>
      <c r="I59" s="12" t="str">
        <f t="shared" si="3"/>
        <v/>
      </c>
      <c r="J59" s="13" t="str">
        <f>IFERROR(VLOOKUP(I59,'Summary สำหรับบันทึกบัญชี'!$L$34:$O$40,2,TRUE),"")</f>
        <v/>
      </c>
      <c r="K59" s="14">
        <f t="shared" si="4"/>
        <v>0</v>
      </c>
    </row>
    <row r="60" spans="1:11" ht="19.95" customHeight="1" thickBot="1">
      <c r="A60" s="15" t="s">
        <v>39</v>
      </c>
      <c r="B60" s="21"/>
      <c r="C60" s="22"/>
      <c r="D60" s="16"/>
      <c r="E60" s="15"/>
      <c r="F60" s="16"/>
      <c r="G60" s="15"/>
      <c r="H60" s="16"/>
      <c r="I60" s="15"/>
      <c r="J60" s="16"/>
      <c r="K60" s="17">
        <f>SUM(K10:K59)</f>
        <v>650224.69540335343</v>
      </c>
    </row>
    <row r="61" spans="1:11" ht="19.95" customHeight="1" thickTop="1"/>
    <row r="63" spans="1:11" ht="19.95" customHeight="1">
      <c r="A63" s="119" t="s">
        <v>56</v>
      </c>
      <c r="B63" s="119"/>
      <c r="C63" s="119"/>
      <c r="D63" s="119"/>
      <c r="E63" s="119"/>
      <c r="F63" s="119"/>
      <c r="G63" s="49"/>
    </row>
    <row r="64" spans="1:11" ht="19.95" customHeight="1">
      <c r="A64" s="119"/>
      <c r="B64" s="119"/>
      <c r="C64" s="119"/>
      <c r="D64" s="119"/>
      <c r="E64" s="119"/>
      <c r="F64" s="119"/>
    </row>
  </sheetData>
  <sheetProtection formatColumns="0" formatRows="0" insertColumns="0" insertRows="0" insertHyperlinks="0" deleteColumns="0" deleteRows="0" sort="0" autoFilter="0" pivotTables="0"/>
  <mergeCells count="2">
    <mergeCell ref="F3:G3"/>
    <mergeCell ref="A63:F64"/>
  </mergeCells>
  <pageMargins left="0.7" right="0.7" top="0.75" bottom="0.75" header="0.3" footer="0.3"/>
  <drawing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62BC9-0C30-47FA-9827-E2AC64BB1E91}">
  <dimension ref="A1:K64"/>
  <sheetViews>
    <sheetView zoomScale="85" zoomScaleNormal="85" workbookViewId="0">
      <selection activeCell="A3" sqref="A3"/>
    </sheetView>
  </sheetViews>
  <sheetFormatPr defaultColWidth="8.69921875" defaultRowHeight="19.95" customHeight="1"/>
  <cols>
    <col min="1" max="1" width="18.3984375" style="2" customWidth="1"/>
    <col min="2" max="3" width="15.69921875" style="18" customWidth="1"/>
    <col min="4" max="10" width="15.69921875" style="2" customWidth="1"/>
    <col min="11" max="11" width="16.69921875" style="2" customWidth="1"/>
    <col min="12" max="16384" width="8.69921875" style="2"/>
  </cols>
  <sheetData>
    <row r="1" spans="1:11" s="35" customFormat="1" ht="42.75" customHeight="1">
      <c r="A1" s="50"/>
      <c r="B1" s="52" t="s">
        <v>100</v>
      </c>
    </row>
    <row r="2" spans="1:11" ht="19.95" customHeight="1">
      <c r="B2" s="2"/>
    </row>
    <row r="3" spans="1:11" ht="19.95" customHeight="1">
      <c r="A3" s="25" t="s">
        <v>38</v>
      </c>
      <c r="B3" s="26">
        <v>43830</v>
      </c>
      <c r="C3" s="28" t="s">
        <v>60</v>
      </c>
      <c r="F3" s="137" t="s">
        <v>51</v>
      </c>
      <c r="G3" s="137"/>
    </row>
    <row r="4" spans="1:11" ht="19.95" customHeight="1">
      <c r="F4" s="23" t="s">
        <v>50</v>
      </c>
      <c r="G4" s="29">
        <v>30</v>
      </c>
      <c r="H4" s="27" t="s">
        <v>57</v>
      </c>
    </row>
    <row r="5" spans="1:11" ht="19.95" customHeight="1">
      <c r="F5" s="23" t="s">
        <v>52</v>
      </c>
      <c r="G5" s="29">
        <v>100</v>
      </c>
      <c r="H5" s="27" t="s">
        <v>58</v>
      </c>
    </row>
    <row r="6" spans="1:11" ht="19.95" customHeight="1">
      <c r="B6" s="2"/>
      <c r="F6" s="23" t="s">
        <v>49</v>
      </c>
      <c r="G6" s="32">
        <f>IFERROR(G4/G5,0)</f>
        <v>0.3</v>
      </c>
    </row>
    <row r="7" spans="1:11" ht="19.95" customHeight="1">
      <c r="B7" s="1" t="s">
        <v>102</v>
      </c>
      <c r="F7" s="2" t="s">
        <v>55</v>
      </c>
    </row>
    <row r="8" spans="1:11" ht="19.95" customHeight="1">
      <c r="A8" s="2" t="s">
        <v>8</v>
      </c>
    </row>
    <row r="9" spans="1:11" s="6" customFormat="1" ht="38.700000000000003" customHeight="1">
      <c r="A9" s="4" t="s">
        <v>9</v>
      </c>
      <c r="B9" s="19" t="s">
        <v>10</v>
      </c>
      <c r="C9" s="20" t="s">
        <v>11</v>
      </c>
      <c r="D9" s="5" t="s">
        <v>13</v>
      </c>
      <c r="E9" s="4" t="s">
        <v>12</v>
      </c>
      <c r="F9" s="5" t="s">
        <v>53</v>
      </c>
      <c r="G9" s="4" t="s">
        <v>54</v>
      </c>
      <c r="H9" s="5" t="s">
        <v>14</v>
      </c>
      <c r="I9" s="4" t="s">
        <v>15</v>
      </c>
      <c r="J9" s="5" t="s">
        <v>16</v>
      </c>
      <c r="K9" s="4" t="str">
        <f>"ภาระผูกพัน ณ"&amp;CHAR(10)&amp;TEXT(B3,"dd mmmm yyyy")</f>
        <v>ภาระผูกพัน ณ
31 ธันวาคม 2019</v>
      </c>
    </row>
    <row r="10" spans="1:11" ht="19.95" customHeight="1">
      <c r="A10" s="7" t="s">
        <v>18</v>
      </c>
      <c r="B10" s="8" t="s">
        <v>29</v>
      </c>
      <c r="C10" s="9" t="s">
        <v>37</v>
      </c>
      <c r="D10" s="10">
        <v>48000</v>
      </c>
      <c r="E10" s="7">
        <v>57</v>
      </c>
      <c r="F10" s="11">
        <f>IF(A10="","",1-$G$6)</f>
        <v>0.7</v>
      </c>
      <c r="G10" s="12">
        <f>IF(B10="","",YEARFRAC(B10,$B$3,3))</f>
        <v>54.608219178082194</v>
      </c>
      <c r="H10" s="13">
        <f>IF(C10="","",YEARFRAC(C10,$B$3,3))</f>
        <v>4.5041095890410956</v>
      </c>
      <c r="I10" s="12">
        <f>IF(E10="","",E10-YEARFRAC(B10,C10,3))</f>
        <v>6.8958904109589056</v>
      </c>
      <c r="J10" s="13">
        <f>IFERROR(VLOOKUP(I10,'Summary สำหรับบันทึกบัญชี'!$L$34:$O$40,2,TRUE),"")</f>
        <v>8</v>
      </c>
      <c r="K10" s="14">
        <f>IFERROR(D10*F10*J10*H10/I10,0)</f>
        <v>175569.01072705598</v>
      </c>
    </row>
    <row r="11" spans="1:11" ht="19.95" customHeight="1">
      <c r="A11" s="7" t="s">
        <v>19</v>
      </c>
      <c r="B11" s="8" t="s">
        <v>30</v>
      </c>
      <c r="C11" s="9" t="s">
        <v>37</v>
      </c>
      <c r="D11" s="10">
        <v>33000</v>
      </c>
      <c r="E11" s="7">
        <v>55</v>
      </c>
      <c r="F11" s="11">
        <f t="shared" ref="F11:F59" si="0">IF(A11="","",1-$G$6)</f>
        <v>0.7</v>
      </c>
      <c r="G11" s="12">
        <f t="shared" ref="G11:G59" si="1">IF(B11="","",YEARFRAC(B11,$B$3,3))</f>
        <v>23.526027397260275</v>
      </c>
      <c r="H11" s="13">
        <f t="shared" ref="H11:H59" si="2">IF(C11="","",YEARFRAC(C11,$B$3,3))</f>
        <v>4.5041095890410956</v>
      </c>
      <c r="I11" s="12">
        <f t="shared" ref="I11:I59" si="3">IF(E11="","",E11-YEARFRAC(B11,C11,3))</f>
        <v>35.978082191780821</v>
      </c>
      <c r="J11" s="13">
        <f>IFERROR(VLOOKUP(I11,'Summary สำหรับบันทึกบัญชี'!$L$34:$O$40,2,TRUE),"")</f>
        <v>13.33</v>
      </c>
      <c r="K11" s="14">
        <f t="shared" ref="K11:K59" si="4">IFERROR(D11*F11*J11*H11/I11,0)</f>
        <v>38548.995735607677</v>
      </c>
    </row>
    <row r="12" spans="1:11" ht="19.95" customHeight="1">
      <c r="A12" s="7" t="s">
        <v>20</v>
      </c>
      <c r="B12" s="8" t="s">
        <v>31</v>
      </c>
      <c r="C12" s="9" t="s">
        <v>37</v>
      </c>
      <c r="D12" s="10">
        <v>45000</v>
      </c>
      <c r="E12" s="7">
        <v>60</v>
      </c>
      <c r="F12" s="11">
        <f t="shared" si="0"/>
        <v>0.7</v>
      </c>
      <c r="G12" s="12">
        <f t="shared" si="1"/>
        <v>29.035616438356165</v>
      </c>
      <c r="H12" s="13">
        <f t="shared" si="2"/>
        <v>4.5041095890410956</v>
      </c>
      <c r="I12" s="12">
        <f t="shared" si="3"/>
        <v>35.468493150684935</v>
      </c>
      <c r="J12" s="13">
        <f>IFERROR(VLOOKUP(I12,'Summary สำหรับบันทึกบัญชี'!$L$34:$O$40,2,TRUE),"")</f>
        <v>13.33</v>
      </c>
      <c r="K12" s="14">
        <f t="shared" si="4"/>
        <v>53322.059323343099</v>
      </c>
    </row>
    <row r="13" spans="1:11" ht="19.95" customHeight="1">
      <c r="A13" s="7" t="s">
        <v>21</v>
      </c>
      <c r="B13" s="8" t="s">
        <v>33</v>
      </c>
      <c r="C13" s="9" t="s">
        <v>37</v>
      </c>
      <c r="D13" s="10">
        <v>43000</v>
      </c>
      <c r="E13" s="7">
        <v>60</v>
      </c>
      <c r="F13" s="11">
        <f t="shared" si="0"/>
        <v>0.7</v>
      </c>
      <c r="G13" s="12">
        <f t="shared" si="1"/>
        <v>42.273972602739725</v>
      </c>
      <c r="H13" s="13">
        <f t="shared" si="2"/>
        <v>4.5041095890410956</v>
      </c>
      <c r="I13" s="12">
        <f t="shared" si="3"/>
        <v>22.230136986301368</v>
      </c>
      <c r="J13" s="13">
        <f>IFERROR(VLOOKUP(I13,'Summary สำหรับบันทึกบัญชี'!$L$34:$O$40,2,TRUE),"")</f>
        <v>13.33</v>
      </c>
      <c r="K13" s="14">
        <f t="shared" si="4"/>
        <v>81294.928765097342</v>
      </c>
    </row>
    <row r="14" spans="1:11" ht="19.95" customHeight="1">
      <c r="A14" s="7" t="s">
        <v>22</v>
      </c>
      <c r="B14" s="8" t="s">
        <v>34</v>
      </c>
      <c r="C14" s="9" t="s">
        <v>37</v>
      </c>
      <c r="D14" s="10">
        <v>50000</v>
      </c>
      <c r="E14" s="7">
        <v>55</v>
      </c>
      <c r="F14" s="11">
        <f t="shared" si="0"/>
        <v>0.7</v>
      </c>
      <c r="G14" s="12">
        <f t="shared" si="1"/>
        <v>54.989041095890414</v>
      </c>
      <c r="H14" s="13">
        <f t="shared" si="2"/>
        <v>4.5041095890410956</v>
      </c>
      <c r="I14" s="12">
        <f t="shared" si="3"/>
        <v>4.5150684931506859</v>
      </c>
      <c r="J14" s="13">
        <f>IFERROR(VLOOKUP(I14,'Summary สำหรับบันทึกบัญชี'!$L$34:$O$40,2,TRUE),"")</f>
        <v>6</v>
      </c>
      <c r="K14" s="14">
        <f t="shared" si="4"/>
        <v>209490.29126213584</v>
      </c>
    </row>
    <row r="15" spans="1:11" ht="19.95" customHeight="1">
      <c r="A15" s="7" t="s">
        <v>23</v>
      </c>
      <c r="B15" s="8" t="s">
        <v>35</v>
      </c>
      <c r="C15" s="9" t="s">
        <v>37</v>
      </c>
      <c r="D15" s="10">
        <v>28000</v>
      </c>
      <c r="E15" s="7">
        <v>60</v>
      </c>
      <c r="F15" s="11">
        <f t="shared" si="0"/>
        <v>0.7</v>
      </c>
      <c r="G15" s="12">
        <f t="shared" si="1"/>
        <v>54.147945205479452</v>
      </c>
      <c r="H15" s="13">
        <f t="shared" si="2"/>
        <v>4.5041095890410956</v>
      </c>
      <c r="I15" s="12">
        <f t="shared" si="3"/>
        <v>10.356164383561641</v>
      </c>
      <c r="J15" s="13">
        <f>IFERROR(VLOOKUP(I15,'Summary สำหรับบันทึกบัญชี'!$L$34:$O$40,2,TRUE),"")</f>
        <v>10</v>
      </c>
      <c r="K15" s="14">
        <f t="shared" si="4"/>
        <v>85244.444444444467</v>
      </c>
    </row>
    <row r="16" spans="1:11" ht="19.95" customHeight="1">
      <c r="A16" s="7" t="s">
        <v>24</v>
      </c>
      <c r="B16" s="8" t="s">
        <v>36</v>
      </c>
      <c r="C16" s="9" t="s">
        <v>37</v>
      </c>
      <c r="D16" s="10">
        <v>46000</v>
      </c>
      <c r="E16" s="7">
        <v>55</v>
      </c>
      <c r="F16" s="11">
        <f t="shared" si="0"/>
        <v>0.7</v>
      </c>
      <c r="G16" s="12">
        <f t="shared" si="1"/>
        <v>44.145205479452052</v>
      </c>
      <c r="H16" s="13">
        <f t="shared" si="2"/>
        <v>4.5041095890410956</v>
      </c>
      <c r="I16" s="12">
        <f t="shared" si="3"/>
        <v>15.358904109589041</v>
      </c>
      <c r="J16" s="13">
        <f>IFERROR(VLOOKUP(I16,'Summary สำหรับบันทึกบัญชี'!$L$34:$O$40,2,TRUE),"")</f>
        <v>10</v>
      </c>
      <c r="K16" s="14">
        <f t="shared" si="4"/>
        <v>94428.826257581153</v>
      </c>
    </row>
    <row r="17" spans="1:11" ht="19.95" customHeight="1">
      <c r="A17" s="7" t="s">
        <v>25</v>
      </c>
      <c r="B17" s="8" t="s">
        <v>28</v>
      </c>
      <c r="C17" s="9">
        <v>42644</v>
      </c>
      <c r="D17" s="10">
        <v>44000</v>
      </c>
      <c r="E17" s="7">
        <v>60</v>
      </c>
      <c r="F17" s="11">
        <f t="shared" si="0"/>
        <v>0.7</v>
      </c>
      <c r="G17" s="12">
        <f t="shared" si="1"/>
        <v>35.731506849315068</v>
      </c>
      <c r="H17" s="13">
        <f t="shared" si="2"/>
        <v>3.2493150684931509</v>
      </c>
      <c r="I17" s="12">
        <f t="shared" si="3"/>
        <v>27.517808219178079</v>
      </c>
      <c r="J17" s="13">
        <f>IFERROR(VLOOKUP(I17,'Summary สำหรับบันทึกบัญชี'!$L$34:$O$40,2,TRUE),"")</f>
        <v>13.33</v>
      </c>
      <c r="K17" s="14">
        <f t="shared" si="4"/>
        <v>48479.580246913582</v>
      </c>
    </row>
    <row r="18" spans="1:11" ht="19.95" customHeight="1">
      <c r="A18" s="7" t="s">
        <v>26</v>
      </c>
      <c r="B18" s="8" t="s">
        <v>32</v>
      </c>
      <c r="C18" s="9">
        <v>42953</v>
      </c>
      <c r="D18" s="10">
        <v>20000</v>
      </c>
      <c r="E18" s="7">
        <v>60</v>
      </c>
      <c r="F18" s="11">
        <f t="shared" si="0"/>
        <v>0.7</v>
      </c>
      <c r="G18" s="12">
        <f t="shared" si="1"/>
        <v>21.923287671232877</v>
      </c>
      <c r="H18" s="13">
        <f t="shared" si="2"/>
        <v>2.4027397260273973</v>
      </c>
      <c r="I18" s="12">
        <f t="shared" si="3"/>
        <v>40.479452054794521</v>
      </c>
      <c r="J18" s="13">
        <f>IFERROR(VLOOKUP(I18,'Summary สำหรับบันทึกบัญชี'!$L$34:$O$40,2,TRUE),"")</f>
        <v>13.33</v>
      </c>
      <c r="K18" s="14">
        <f t="shared" si="4"/>
        <v>11077.20744500846</v>
      </c>
    </row>
    <row r="19" spans="1:11" ht="19.95" customHeight="1">
      <c r="A19" s="7"/>
      <c r="B19" s="8"/>
      <c r="C19" s="9"/>
      <c r="D19" s="10"/>
      <c r="E19" s="7"/>
      <c r="F19" s="11" t="str">
        <f t="shared" si="0"/>
        <v/>
      </c>
      <c r="G19" s="12" t="str">
        <f t="shared" si="1"/>
        <v/>
      </c>
      <c r="H19" s="13" t="str">
        <f t="shared" si="2"/>
        <v/>
      </c>
      <c r="I19" s="12" t="str">
        <f t="shared" si="3"/>
        <v/>
      </c>
      <c r="J19" s="13" t="str">
        <f>IFERROR(VLOOKUP(I19,'Summary สำหรับบันทึกบัญชี'!$L$34:$O$40,2,TRUE),"")</f>
        <v/>
      </c>
      <c r="K19" s="14">
        <f t="shared" si="4"/>
        <v>0</v>
      </c>
    </row>
    <row r="20" spans="1:11" ht="19.95" customHeight="1">
      <c r="A20" s="7"/>
      <c r="B20" s="8"/>
      <c r="C20" s="9"/>
      <c r="D20" s="10"/>
      <c r="E20" s="7"/>
      <c r="F20" s="11" t="str">
        <f t="shared" si="0"/>
        <v/>
      </c>
      <c r="G20" s="12" t="str">
        <f t="shared" si="1"/>
        <v/>
      </c>
      <c r="H20" s="13" t="str">
        <f t="shared" si="2"/>
        <v/>
      </c>
      <c r="I20" s="12" t="str">
        <f t="shared" si="3"/>
        <v/>
      </c>
      <c r="J20" s="13" t="str">
        <f>IFERROR(VLOOKUP(I20,'Summary สำหรับบันทึกบัญชี'!$L$34:$O$40,2,TRUE),"")</f>
        <v/>
      </c>
      <c r="K20" s="14">
        <f t="shared" si="4"/>
        <v>0</v>
      </c>
    </row>
    <row r="21" spans="1:11" ht="19.95" customHeight="1">
      <c r="A21" s="7"/>
      <c r="B21" s="8"/>
      <c r="C21" s="9"/>
      <c r="D21" s="10"/>
      <c r="E21" s="7"/>
      <c r="F21" s="11" t="str">
        <f t="shared" si="0"/>
        <v/>
      </c>
      <c r="G21" s="12" t="str">
        <f t="shared" si="1"/>
        <v/>
      </c>
      <c r="H21" s="13" t="str">
        <f t="shared" si="2"/>
        <v/>
      </c>
      <c r="I21" s="12" t="str">
        <f t="shared" si="3"/>
        <v/>
      </c>
      <c r="J21" s="13" t="str">
        <f>IFERROR(VLOOKUP(I21,'Summary สำหรับบันทึกบัญชี'!$L$34:$O$40,2,TRUE),"")</f>
        <v/>
      </c>
      <c r="K21" s="14">
        <f t="shared" si="4"/>
        <v>0</v>
      </c>
    </row>
    <row r="22" spans="1:11" ht="19.95" customHeight="1">
      <c r="A22" s="7"/>
      <c r="B22" s="8"/>
      <c r="C22" s="9"/>
      <c r="D22" s="10"/>
      <c r="E22" s="7"/>
      <c r="F22" s="11" t="str">
        <f t="shared" si="0"/>
        <v/>
      </c>
      <c r="G22" s="12" t="str">
        <f t="shared" si="1"/>
        <v/>
      </c>
      <c r="H22" s="13" t="str">
        <f t="shared" si="2"/>
        <v/>
      </c>
      <c r="I22" s="12" t="str">
        <f t="shared" si="3"/>
        <v/>
      </c>
      <c r="J22" s="13" t="str">
        <f>IFERROR(VLOOKUP(I22,'Summary สำหรับบันทึกบัญชี'!$L$34:$O$40,2,TRUE),"")</f>
        <v/>
      </c>
      <c r="K22" s="14">
        <f t="shared" si="4"/>
        <v>0</v>
      </c>
    </row>
    <row r="23" spans="1:11" ht="19.95" customHeight="1">
      <c r="A23" s="7"/>
      <c r="B23" s="8"/>
      <c r="C23" s="9"/>
      <c r="D23" s="10"/>
      <c r="E23" s="7"/>
      <c r="F23" s="11" t="str">
        <f t="shared" si="0"/>
        <v/>
      </c>
      <c r="G23" s="12" t="str">
        <f t="shared" si="1"/>
        <v/>
      </c>
      <c r="H23" s="13" t="str">
        <f t="shared" si="2"/>
        <v/>
      </c>
      <c r="I23" s="12" t="str">
        <f t="shared" si="3"/>
        <v/>
      </c>
      <c r="J23" s="13" t="str">
        <f>IFERROR(VLOOKUP(I23,'Summary สำหรับบันทึกบัญชี'!$L$34:$O$40,2,TRUE),"")</f>
        <v/>
      </c>
      <c r="K23" s="14">
        <f t="shared" si="4"/>
        <v>0</v>
      </c>
    </row>
    <row r="24" spans="1:11" ht="19.95" customHeight="1">
      <c r="A24" s="7"/>
      <c r="B24" s="8"/>
      <c r="C24" s="9"/>
      <c r="D24" s="10"/>
      <c r="E24" s="7"/>
      <c r="F24" s="11" t="str">
        <f t="shared" si="0"/>
        <v/>
      </c>
      <c r="G24" s="12" t="str">
        <f t="shared" si="1"/>
        <v/>
      </c>
      <c r="H24" s="13" t="str">
        <f t="shared" si="2"/>
        <v/>
      </c>
      <c r="I24" s="12" t="str">
        <f t="shared" si="3"/>
        <v/>
      </c>
      <c r="J24" s="13" t="str">
        <f>IFERROR(VLOOKUP(I24,'Summary สำหรับบันทึกบัญชี'!$L$34:$O$40,2,TRUE),"")</f>
        <v/>
      </c>
      <c r="K24" s="14">
        <f t="shared" si="4"/>
        <v>0</v>
      </c>
    </row>
    <row r="25" spans="1:11" ht="19.95" customHeight="1">
      <c r="A25" s="7"/>
      <c r="B25" s="8"/>
      <c r="C25" s="9"/>
      <c r="D25" s="10"/>
      <c r="E25" s="7"/>
      <c r="F25" s="11" t="str">
        <f t="shared" si="0"/>
        <v/>
      </c>
      <c r="G25" s="12" t="str">
        <f t="shared" si="1"/>
        <v/>
      </c>
      <c r="H25" s="13" t="str">
        <f t="shared" si="2"/>
        <v/>
      </c>
      <c r="I25" s="12" t="str">
        <f t="shared" si="3"/>
        <v/>
      </c>
      <c r="J25" s="13" t="str">
        <f>IFERROR(VLOOKUP(I25,'Summary สำหรับบันทึกบัญชี'!$L$34:$O$40,2,TRUE),"")</f>
        <v/>
      </c>
      <c r="K25" s="14">
        <f t="shared" si="4"/>
        <v>0</v>
      </c>
    </row>
    <row r="26" spans="1:11" ht="19.95" customHeight="1">
      <c r="A26" s="7"/>
      <c r="B26" s="8"/>
      <c r="C26" s="9"/>
      <c r="D26" s="10"/>
      <c r="E26" s="7"/>
      <c r="F26" s="11" t="str">
        <f t="shared" si="0"/>
        <v/>
      </c>
      <c r="G26" s="12" t="str">
        <f t="shared" si="1"/>
        <v/>
      </c>
      <c r="H26" s="13" t="str">
        <f t="shared" si="2"/>
        <v/>
      </c>
      <c r="I26" s="12" t="str">
        <f t="shared" si="3"/>
        <v/>
      </c>
      <c r="J26" s="13" t="str">
        <f>IFERROR(VLOOKUP(I26,'Summary สำหรับบันทึกบัญชี'!$L$34:$O$40,2,TRUE),"")</f>
        <v/>
      </c>
      <c r="K26" s="14">
        <f t="shared" si="4"/>
        <v>0</v>
      </c>
    </row>
    <row r="27" spans="1:11" ht="19.95" customHeight="1">
      <c r="A27" s="7"/>
      <c r="B27" s="8"/>
      <c r="C27" s="9"/>
      <c r="D27" s="10"/>
      <c r="E27" s="7"/>
      <c r="F27" s="11" t="str">
        <f t="shared" si="0"/>
        <v/>
      </c>
      <c r="G27" s="12" t="str">
        <f t="shared" si="1"/>
        <v/>
      </c>
      <c r="H27" s="13" t="str">
        <f t="shared" si="2"/>
        <v/>
      </c>
      <c r="I27" s="12" t="str">
        <f t="shared" si="3"/>
        <v/>
      </c>
      <c r="J27" s="13" t="str">
        <f>IFERROR(VLOOKUP(I27,'Summary สำหรับบันทึกบัญชี'!$L$34:$O$40,2,TRUE),"")</f>
        <v/>
      </c>
      <c r="K27" s="14">
        <f t="shared" si="4"/>
        <v>0</v>
      </c>
    </row>
    <row r="28" spans="1:11" ht="19.95" customHeight="1">
      <c r="A28" s="7"/>
      <c r="B28" s="8"/>
      <c r="C28" s="9"/>
      <c r="D28" s="10"/>
      <c r="E28" s="7"/>
      <c r="F28" s="11" t="str">
        <f t="shared" si="0"/>
        <v/>
      </c>
      <c r="G28" s="12" t="str">
        <f t="shared" si="1"/>
        <v/>
      </c>
      <c r="H28" s="13" t="str">
        <f t="shared" si="2"/>
        <v/>
      </c>
      <c r="I28" s="12" t="str">
        <f t="shared" si="3"/>
        <v/>
      </c>
      <c r="J28" s="13" t="str">
        <f>IFERROR(VLOOKUP(I28,'Summary สำหรับบันทึกบัญชี'!$L$34:$O$40,2,TRUE),"")</f>
        <v/>
      </c>
      <c r="K28" s="14">
        <f t="shared" si="4"/>
        <v>0</v>
      </c>
    </row>
    <row r="29" spans="1:11" ht="19.95" customHeight="1">
      <c r="A29" s="7"/>
      <c r="B29" s="8"/>
      <c r="C29" s="9"/>
      <c r="D29" s="10"/>
      <c r="E29" s="7"/>
      <c r="F29" s="11" t="str">
        <f t="shared" si="0"/>
        <v/>
      </c>
      <c r="G29" s="12" t="str">
        <f t="shared" si="1"/>
        <v/>
      </c>
      <c r="H29" s="13" t="str">
        <f t="shared" si="2"/>
        <v/>
      </c>
      <c r="I29" s="12" t="str">
        <f t="shared" si="3"/>
        <v/>
      </c>
      <c r="J29" s="13" t="str">
        <f>IFERROR(VLOOKUP(I29,'Summary สำหรับบันทึกบัญชี'!$L$34:$O$40,2,TRUE),"")</f>
        <v/>
      </c>
      <c r="K29" s="14">
        <f t="shared" si="4"/>
        <v>0</v>
      </c>
    </row>
    <row r="30" spans="1:11" ht="19.95" customHeight="1">
      <c r="A30" s="7"/>
      <c r="B30" s="8"/>
      <c r="C30" s="9"/>
      <c r="D30" s="10"/>
      <c r="E30" s="7"/>
      <c r="F30" s="11" t="str">
        <f t="shared" si="0"/>
        <v/>
      </c>
      <c r="G30" s="12" t="str">
        <f t="shared" si="1"/>
        <v/>
      </c>
      <c r="H30" s="13" t="str">
        <f t="shared" si="2"/>
        <v/>
      </c>
      <c r="I30" s="12" t="str">
        <f t="shared" si="3"/>
        <v/>
      </c>
      <c r="J30" s="13" t="str">
        <f>IFERROR(VLOOKUP(I30,'Summary สำหรับบันทึกบัญชี'!$L$34:$O$40,2,TRUE),"")</f>
        <v/>
      </c>
      <c r="K30" s="14">
        <f t="shared" si="4"/>
        <v>0</v>
      </c>
    </row>
    <row r="31" spans="1:11" ht="19.95" customHeight="1">
      <c r="A31" s="7"/>
      <c r="B31" s="8"/>
      <c r="C31" s="9"/>
      <c r="D31" s="10"/>
      <c r="E31" s="7"/>
      <c r="F31" s="11" t="str">
        <f t="shared" si="0"/>
        <v/>
      </c>
      <c r="G31" s="12" t="str">
        <f t="shared" si="1"/>
        <v/>
      </c>
      <c r="H31" s="13" t="str">
        <f t="shared" si="2"/>
        <v/>
      </c>
      <c r="I31" s="12" t="str">
        <f t="shared" si="3"/>
        <v/>
      </c>
      <c r="J31" s="13" t="str">
        <f>IFERROR(VLOOKUP(I31,'Summary สำหรับบันทึกบัญชี'!$L$34:$O$40,2,TRUE),"")</f>
        <v/>
      </c>
      <c r="K31" s="14">
        <f t="shared" si="4"/>
        <v>0</v>
      </c>
    </row>
    <row r="32" spans="1:11" ht="19.95" customHeight="1">
      <c r="A32" s="7"/>
      <c r="B32" s="8"/>
      <c r="C32" s="9"/>
      <c r="D32" s="10"/>
      <c r="E32" s="7"/>
      <c r="F32" s="11" t="str">
        <f t="shared" si="0"/>
        <v/>
      </c>
      <c r="G32" s="12" t="str">
        <f t="shared" si="1"/>
        <v/>
      </c>
      <c r="H32" s="13" t="str">
        <f t="shared" si="2"/>
        <v/>
      </c>
      <c r="I32" s="12" t="str">
        <f t="shared" si="3"/>
        <v/>
      </c>
      <c r="J32" s="13" t="str">
        <f>IFERROR(VLOOKUP(I32,'Summary สำหรับบันทึกบัญชี'!$L$34:$O$40,2,TRUE),"")</f>
        <v/>
      </c>
      <c r="K32" s="14">
        <f t="shared" si="4"/>
        <v>0</v>
      </c>
    </row>
    <row r="33" spans="1:11" ht="19.95" customHeight="1">
      <c r="A33" s="7"/>
      <c r="B33" s="8"/>
      <c r="C33" s="9"/>
      <c r="D33" s="10"/>
      <c r="E33" s="7"/>
      <c r="F33" s="11" t="str">
        <f t="shared" si="0"/>
        <v/>
      </c>
      <c r="G33" s="12" t="str">
        <f t="shared" si="1"/>
        <v/>
      </c>
      <c r="H33" s="13" t="str">
        <f t="shared" si="2"/>
        <v/>
      </c>
      <c r="I33" s="12" t="str">
        <f t="shared" si="3"/>
        <v/>
      </c>
      <c r="J33" s="13" t="str">
        <f>IFERROR(VLOOKUP(I33,'Summary สำหรับบันทึกบัญชี'!$L$34:$O$40,2,TRUE),"")</f>
        <v/>
      </c>
      <c r="K33" s="14">
        <f t="shared" si="4"/>
        <v>0</v>
      </c>
    </row>
    <row r="34" spans="1:11" ht="19.95" customHeight="1">
      <c r="A34" s="7"/>
      <c r="B34" s="8"/>
      <c r="C34" s="9"/>
      <c r="D34" s="10"/>
      <c r="E34" s="7"/>
      <c r="F34" s="11" t="str">
        <f t="shared" si="0"/>
        <v/>
      </c>
      <c r="G34" s="12" t="str">
        <f t="shared" si="1"/>
        <v/>
      </c>
      <c r="H34" s="13" t="str">
        <f t="shared" si="2"/>
        <v/>
      </c>
      <c r="I34" s="12" t="str">
        <f t="shared" si="3"/>
        <v/>
      </c>
      <c r="J34" s="13" t="str">
        <f>IFERROR(VLOOKUP(I34,'Summary สำหรับบันทึกบัญชี'!$L$34:$O$40,2,TRUE),"")</f>
        <v/>
      </c>
      <c r="K34" s="14">
        <f t="shared" si="4"/>
        <v>0</v>
      </c>
    </row>
    <row r="35" spans="1:11" ht="19.95" customHeight="1">
      <c r="A35" s="7"/>
      <c r="B35" s="8"/>
      <c r="C35" s="9"/>
      <c r="D35" s="10"/>
      <c r="E35" s="7"/>
      <c r="F35" s="11" t="str">
        <f t="shared" si="0"/>
        <v/>
      </c>
      <c r="G35" s="12" t="str">
        <f t="shared" si="1"/>
        <v/>
      </c>
      <c r="H35" s="13" t="str">
        <f t="shared" si="2"/>
        <v/>
      </c>
      <c r="I35" s="12" t="str">
        <f t="shared" si="3"/>
        <v/>
      </c>
      <c r="J35" s="13" t="str">
        <f>IFERROR(VLOOKUP(I35,'Summary สำหรับบันทึกบัญชี'!$L$34:$O$40,2,TRUE),"")</f>
        <v/>
      </c>
      <c r="K35" s="14">
        <f t="shared" si="4"/>
        <v>0</v>
      </c>
    </row>
    <row r="36" spans="1:11" ht="19.95" customHeight="1">
      <c r="A36" s="7"/>
      <c r="B36" s="8"/>
      <c r="C36" s="9"/>
      <c r="D36" s="10"/>
      <c r="E36" s="7"/>
      <c r="F36" s="11" t="str">
        <f t="shared" si="0"/>
        <v/>
      </c>
      <c r="G36" s="12" t="str">
        <f t="shared" si="1"/>
        <v/>
      </c>
      <c r="H36" s="13" t="str">
        <f t="shared" si="2"/>
        <v/>
      </c>
      <c r="I36" s="12" t="str">
        <f t="shared" si="3"/>
        <v/>
      </c>
      <c r="J36" s="13" t="str">
        <f>IFERROR(VLOOKUP(I36,'Summary สำหรับบันทึกบัญชี'!$L$34:$O$40,2,TRUE),"")</f>
        <v/>
      </c>
      <c r="K36" s="14">
        <f t="shared" si="4"/>
        <v>0</v>
      </c>
    </row>
    <row r="37" spans="1:11" ht="19.95" customHeight="1">
      <c r="A37" s="7"/>
      <c r="B37" s="8"/>
      <c r="C37" s="9"/>
      <c r="D37" s="10"/>
      <c r="E37" s="7"/>
      <c r="F37" s="11" t="str">
        <f t="shared" si="0"/>
        <v/>
      </c>
      <c r="G37" s="12" t="str">
        <f t="shared" si="1"/>
        <v/>
      </c>
      <c r="H37" s="13" t="str">
        <f t="shared" si="2"/>
        <v/>
      </c>
      <c r="I37" s="12" t="str">
        <f t="shared" si="3"/>
        <v/>
      </c>
      <c r="J37" s="13" t="str">
        <f>IFERROR(VLOOKUP(I37,'Summary สำหรับบันทึกบัญชี'!$L$34:$O$40,2,TRUE),"")</f>
        <v/>
      </c>
      <c r="K37" s="14">
        <f t="shared" si="4"/>
        <v>0</v>
      </c>
    </row>
    <row r="38" spans="1:11" ht="19.95" customHeight="1">
      <c r="A38" s="7"/>
      <c r="B38" s="8"/>
      <c r="C38" s="9"/>
      <c r="D38" s="10"/>
      <c r="E38" s="7"/>
      <c r="F38" s="11" t="str">
        <f t="shared" si="0"/>
        <v/>
      </c>
      <c r="G38" s="12" t="str">
        <f t="shared" si="1"/>
        <v/>
      </c>
      <c r="H38" s="13" t="str">
        <f t="shared" si="2"/>
        <v/>
      </c>
      <c r="I38" s="12" t="str">
        <f t="shared" si="3"/>
        <v/>
      </c>
      <c r="J38" s="13" t="str">
        <f>IFERROR(VLOOKUP(I38,'Summary สำหรับบันทึกบัญชี'!$L$34:$O$40,2,TRUE),"")</f>
        <v/>
      </c>
      <c r="K38" s="14">
        <f t="shared" si="4"/>
        <v>0</v>
      </c>
    </row>
    <row r="39" spans="1:11" ht="19.95" customHeight="1">
      <c r="A39" s="7"/>
      <c r="B39" s="8"/>
      <c r="C39" s="9"/>
      <c r="D39" s="10"/>
      <c r="E39" s="7"/>
      <c r="F39" s="11" t="str">
        <f t="shared" si="0"/>
        <v/>
      </c>
      <c r="G39" s="12" t="str">
        <f t="shared" si="1"/>
        <v/>
      </c>
      <c r="H39" s="13" t="str">
        <f t="shared" si="2"/>
        <v/>
      </c>
      <c r="I39" s="12" t="str">
        <f t="shared" si="3"/>
        <v/>
      </c>
      <c r="J39" s="13" t="str">
        <f>IFERROR(VLOOKUP(I39,'Summary สำหรับบันทึกบัญชี'!$L$34:$O$40,2,TRUE),"")</f>
        <v/>
      </c>
      <c r="K39" s="14">
        <f t="shared" si="4"/>
        <v>0</v>
      </c>
    </row>
    <row r="40" spans="1:11" ht="19.95" customHeight="1">
      <c r="A40" s="7"/>
      <c r="B40" s="8"/>
      <c r="C40" s="9"/>
      <c r="D40" s="10"/>
      <c r="E40" s="7"/>
      <c r="F40" s="11" t="str">
        <f t="shared" si="0"/>
        <v/>
      </c>
      <c r="G40" s="12" t="str">
        <f t="shared" si="1"/>
        <v/>
      </c>
      <c r="H40" s="13" t="str">
        <f t="shared" si="2"/>
        <v/>
      </c>
      <c r="I40" s="12" t="str">
        <f t="shared" si="3"/>
        <v/>
      </c>
      <c r="J40" s="13" t="str">
        <f>IFERROR(VLOOKUP(I40,'Summary สำหรับบันทึกบัญชี'!$L$34:$O$40,2,TRUE),"")</f>
        <v/>
      </c>
      <c r="K40" s="14">
        <f t="shared" si="4"/>
        <v>0</v>
      </c>
    </row>
    <row r="41" spans="1:11" ht="19.95" customHeight="1">
      <c r="A41" s="7"/>
      <c r="B41" s="8"/>
      <c r="C41" s="9"/>
      <c r="D41" s="10"/>
      <c r="E41" s="7"/>
      <c r="F41" s="11" t="str">
        <f t="shared" si="0"/>
        <v/>
      </c>
      <c r="G41" s="12" t="str">
        <f t="shared" si="1"/>
        <v/>
      </c>
      <c r="H41" s="13" t="str">
        <f t="shared" si="2"/>
        <v/>
      </c>
      <c r="I41" s="12" t="str">
        <f t="shared" si="3"/>
        <v/>
      </c>
      <c r="J41" s="13" t="str">
        <f>IFERROR(VLOOKUP(I41,'Summary สำหรับบันทึกบัญชี'!$L$34:$O$40,2,TRUE),"")</f>
        <v/>
      </c>
      <c r="K41" s="14">
        <f t="shared" si="4"/>
        <v>0</v>
      </c>
    </row>
    <row r="42" spans="1:11" ht="19.95" customHeight="1">
      <c r="A42" s="7"/>
      <c r="B42" s="8"/>
      <c r="C42" s="9"/>
      <c r="D42" s="10"/>
      <c r="E42" s="7"/>
      <c r="F42" s="11" t="str">
        <f t="shared" si="0"/>
        <v/>
      </c>
      <c r="G42" s="12" t="str">
        <f t="shared" si="1"/>
        <v/>
      </c>
      <c r="H42" s="13" t="str">
        <f t="shared" si="2"/>
        <v/>
      </c>
      <c r="I42" s="12" t="str">
        <f t="shared" si="3"/>
        <v/>
      </c>
      <c r="J42" s="13" t="str">
        <f>IFERROR(VLOOKUP(I42,'Summary สำหรับบันทึกบัญชี'!$L$34:$O$40,2,TRUE),"")</f>
        <v/>
      </c>
      <c r="K42" s="14">
        <f t="shared" si="4"/>
        <v>0</v>
      </c>
    </row>
    <row r="43" spans="1:11" ht="19.95" customHeight="1">
      <c r="A43" s="7"/>
      <c r="B43" s="8"/>
      <c r="C43" s="9"/>
      <c r="D43" s="10"/>
      <c r="E43" s="7"/>
      <c r="F43" s="11" t="str">
        <f t="shared" si="0"/>
        <v/>
      </c>
      <c r="G43" s="12" t="str">
        <f t="shared" si="1"/>
        <v/>
      </c>
      <c r="H43" s="13" t="str">
        <f t="shared" si="2"/>
        <v/>
      </c>
      <c r="I43" s="12" t="str">
        <f t="shared" si="3"/>
        <v/>
      </c>
      <c r="J43" s="13" t="str">
        <f>IFERROR(VLOOKUP(I43,'Summary สำหรับบันทึกบัญชี'!$L$34:$O$40,2,TRUE),"")</f>
        <v/>
      </c>
      <c r="K43" s="14">
        <f t="shared" si="4"/>
        <v>0</v>
      </c>
    </row>
    <row r="44" spans="1:11" ht="19.95" customHeight="1">
      <c r="A44" s="7"/>
      <c r="B44" s="8"/>
      <c r="C44" s="9"/>
      <c r="D44" s="10"/>
      <c r="E44" s="7"/>
      <c r="F44" s="11" t="str">
        <f t="shared" si="0"/>
        <v/>
      </c>
      <c r="G44" s="12" t="str">
        <f t="shared" si="1"/>
        <v/>
      </c>
      <c r="H44" s="13" t="str">
        <f t="shared" si="2"/>
        <v/>
      </c>
      <c r="I44" s="12" t="str">
        <f t="shared" si="3"/>
        <v/>
      </c>
      <c r="J44" s="13" t="str">
        <f>IFERROR(VLOOKUP(I44,'Summary สำหรับบันทึกบัญชี'!$L$34:$O$40,2,TRUE),"")</f>
        <v/>
      </c>
      <c r="K44" s="14">
        <f t="shared" si="4"/>
        <v>0</v>
      </c>
    </row>
    <row r="45" spans="1:11" ht="19.95" customHeight="1">
      <c r="A45" s="7"/>
      <c r="B45" s="8"/>
      <c r="C45" s="9"/>
      <c r="D45" s="10"/>
      <c r="E45" s="7"/>
      <c r="F45" s="11" t="str">
        <f t="shared" si="0"/>
        <v/>
      </c>
      <c r="G45" s="12" t="str">
        <f t="shared" si="1"/>
        <v/>
      </c>
      <c r="H45" s="13" t="str">
        <f t="shared" si="2"/>
        <v/>
      </c>
      <c r="I45" s="12" t="str">
        <f t="shared" si="3"/>
        <v/>
      </c>
      <c r="J45" s="13" t="str">
        <f>IFERROR(VLOOKUP(I45,'Summary สำหรับบันทึกบัญชี'!$L$34:$O$40,2,TRUE),"")</f>
        <v/>
      </c>
      <c r="K45" s="14">
        <f t="shared" si="4"/>
        <v>0</v>
      </c>
    </row>
    <row r="46" spans="1:11" ht="19.95" customHeight="1">
      <c r="A46" s="7"/>
      <c r="B46" s="8"/>
      <c r="C46" s="9"/>
      <c r="D46" s="10"/>
      <c r="E46" s="7"/>
      <c r="F46" s="11" t="str">
        <f t="shared" si="0"/>
        <v/>
      </c>
      <c r="G46" s="12" t="str">
        <f t="shared" si="1"/>
        <v/>
      </c>
      <c r="H46" s="13" t="str">
        <f t="shared" si="2"/>
        <v/>
      </c>
      <c r="I46" s="12" t="str">
        <f t="shared" si="3"/>
        <v/>
      </c>
      <c r="J46" s="13" t="str">
        <f>IFERROR(VLOOKUP(I46,'Summary สำหรับบันทึกบัญชี'!$L$34:$O$40,2,TRUE),"")</f>
        <v/>
      </c>
      <c r="K46" s="14">
        <f t="shared" si="4"/>
        <v>0</v>
      </c>
    </row>
    <row r="47" spans="1:11" ht="19.95" customHeight="1">
      <c r="A47" s="7"/>
      <c r="B47" s="8"/>
      <c r="C47" s="9"/>
      <c r="D47" s="10"/>
      <c r="E47" s="7"/>
      <c r="F47" s="11" t="str">
        <f t="shared" si="0"/>
        <v/>
      </c>
      <c r="G47" s="12" t="str">
        <f t="shared" si="1"/>
        <v/>
      </c>
      <c r="H47" s="13" t="str">
        <f t="shared" si="2"/>
        <v/>
      </c>
      <c r="I47" s="12" t="str">
        <f t="shared" si="3"/>
        <v/>
      </c>
      <c r="J47" s="13" t="str">
        <f>IFERROR(VLOOKUP(I47,'Summary สำหรับบันทึกบัญชี'!$L$34:$O$40,2,TRUE),"")</f>
        <v/>
      </c>
      <c r="K47" s="14">
        <f t="shared" si="4"/>
        <v>0</v>
      </c>
    </row>
    <row r="48" spans="1:11" ht="19.95" customHeight="1">
      <c r="A48" s="7"/>
      <c r="B48" s="8"/>
      <c r="C48" s="9"/>
      <c r="D48" s="10"/>
      <c r="E48" s="7"/>
      <c r="F48" s="11" t="str">
        <f t="shared" si="0"/>
        <v/>
      </c>
      <c r="G48" s="12" t="str">
        <f t="shared" si="1"/>
        <v/>
      </c>
      <c r="H48" s="13" t="str">
        <f t="shared" si="2"/>
        <v/>
      </c>
      <c r="I48" s="12" t="str">
        <f t="shared" si="3"/>
        <v/>
      </c>
      <c r="J48" s="13" t="str">
        <f>IFERROR(VLOOKUP(I48,'Summary สำหรับบันทึกบัญชี'!$L$34:$O$40,2,TRUE),"")</f>
        <v/>
      </c>
      <c r="K48" s="14">
        <f t="shared" si="4"/>
        <v>0</v>
      </c>
    </row>
    <row r="49" spans="1:11" ht="19.95" customHeight="1">
      <c r="A49" s="7"/>
      <c r="B49" s="8"/>
      <c r="C49" s="9"/>
      <c r="D49" s="10"/>
      <c r="E49" s="7"/>
      <c r="F49" s="11" t="str">
        <f t="shared" si="0"/>
        <v/>
      </c>
      <c r="G49" s="12" t="str">
        <f t="shared" si="1"/>
        <v/>
      </c>
      <c r="H49" s="13" t="str">
        <f t="shared" si="2"/>
        <v/>
      </c>
      <c r="I49" s="12" t="str">
        <f t="shared" si="3"/>
        <v/>
      </c>
      <c r="J49" s="13" t="str">
        <f>IFERROR(VLOOKUP(I49,'Summary สำหรับบันทึกบัญชี'!$L$34:$O$40,2,TRUE),"")</f>
        <v/>
      </c>
      <c r="K49" s="14">
        <f t="shared" si="4"/>
        <v>0</v>
      </c>
    </row>
    <row r="50" spans="1:11" ht="19.95" customHeight="1">
      <c r="A50" s="7"/>
      <c r="B50" s="8"/>
      <c r="C50" s="9"/>
      <c r="D50" s="10"/>
      <c r="E50" s="7"/>
      <c r="F50" s="11" t="str">
        <f t="shared" si="0"/>
        <v/>
      </c>
      <c r="G50" s="12" t="str">
        <f t="shared" si="1"/>
        <v/>
      </c>
      <c r="H50" s="13" t="str">
        <f t="shared" si="2"/>
        <v/>
      </c>
      <c r="I50" s="12" t="str">
        <f t="shared" si="3"/>
        <v/>
      </c>
      <c r="J50" s="13" t="str">
        <f>IFERROR(VLOOKUP(I50,'Summary สำหรับบันทึกบัญชี'!$L$34:$O$40,2,TRUE),"")</f>
        <v/>
      </c>
      <c r="K50" s="14">
        <f t="shared" si="4"/>
        <v>0</v>
      </c>
    </row>
    <row r="51" spans="1:11" ht="19.95" customHeight="1">
      <c r="A51" s="7"/>
      <c r="B51" s="8"/>
      <c r="C51" s="9"/>
      <c r="D51" s="10"/>
      <c r="E51" s="7"/>
      <c r="F51" s="11" t="str">
        <f t="shared" si="0"/>
        <v/>
      </c>
      <c r="G51" s="12" t="str">
        <f t="shared" si="1"/>
        <v/>
      </c>
      <c r="H51" s="13" t="str">
        <f t="shared" si="2"/>
        <v/>
      </c>
      <c r="I51" s="12" t="str">
        <f t="shared" si="3"/>
        <v/>
      </c>
      <c r="J51" s="13" t="str">
        <f>IFERROR(VLOOKUP(I51,'Summary สำหรับบันทึกบัญชี'!$L$34:$O$40,2,TRUE),"")</f>
        <v/>
      </c>
      <c r="K51" s="14">
        <f t="shared" si="4"/>
        <v>0</v>
      </c>
    </row>
    <row r="52" spans="1:11" ht="19.95" customHeight="1">
      <c r="A52" s="7"/>
      <c r="B52" s="8"/>
      <c r="C52" s="9"/>
      <c r="D52" s="10"/>
      <c r="E52" s="7"/>
      <c r="F52" s="11" t="str">
        <f t="shared" si="0"/>
        <v/>
      </c>
      <c r="G52" s="12" t="str">
        <f t="shared" si="1"/>
        <v/>
      </c>
      <c r="H52" s="13" t="str">
        <f t="shared" si="2"/>
        <v/>
      </c>
      <c r="I52" s="12" t="str">
        <f t="shared" si="3"/>
        <v/>
      </c>
      <c r="J52" s="13" t="str">
        <f>IFERROR(VLOOKUP(I52,'Summary สำหรับบันทึกบัญชี'!$L$34:$O$40,2,TRUE),"")</f>
        <v/>
      </c>
      <c r="K52" s="14">
        <f t="shared" si="4"/>
        <v>0</v>
      </c>
    </row>
    <row r="53" spans="1:11" ht="19.95" customHeight="1">
      <c r="A53" s="7"/>
      <c r="B53" s="8"/>
      <c r="C53" s="9"/>
      <c r="D53" s="10"/>
      <c r="E53" s="7"/>
      <c r="F53" s="11" t="str">
        <f t="shared" si="0"/>
        <v/>
      </c>
      <c r="G53" s="12" t="str">
        <f t="shared" si="1"/>
        <v/>
      </c>
      <c r="H53" s="13" t="str">
        <f t="shared" si="2"/>
        <v/>
      </c>
      <c r="I53" s="12" t="str">
        <f t="shared" si="3"/>
        <v/>
      </c>
      <c r="J53" s="13" t="str">
        <f>IFERROR(VLOOKUP(I53,'Summary สำหรับบันทึกบัญชี'!$L$34:$O$40,2,TRUE),"")</f>
        <v/>
      </c>
      <c r="K53" s="14">
        <f t="shared" si="4"/>
        <v>0</v>
      </c>
    </row>
    <row r="54" spans="1:11" ht="19.95" customHeight="1">
      <c r="A54" s="7"/>
      <c r="B54" s="8"/>
      <c r="C54" s="9"/>
      <c r="D54" s="10"/>
      <c r="E54" s="7"/>
      <c r="F54" s="11" t="str">
        <f t="shared" si="0"/>
        <v/>
      </c>
      <c r="G54" s="12" t="str">
        <f t="shared" si="1"/>
        <v/>
      </c>
      <c r="H54" s="13" t="str">
        <f t="shared" si="2"/>
        <v/>
      </c>
      <c r="I54" s="12" t="str">
        <f t="shared" si="3"/>
        <v/>
      </c>
      <c r="J54" s="13" t="str">
        <f>IFERROR(VLOOKUP(I54,'Summary สำหรับบันทึกบัญชี'!$L$34:$O$40,2,TRUE),"")</f>
        <v/>
      </c>
      <c r="K54" s="14">
        <f t="shared" si="4"/>
        <v>0</v>
      </c>
    </row>
    <row r="55" spans="1:11" ht="19.95" customHeight="1">
      <c r="A55" s="7"/>
      <c r="B55" s="8"/>
      <c r="C55" s="9"/>
      <c r="D55" s="10"/>
      <c r="E55" s="7"/>
      <c r="F55" s="11" t="str">
        <f t="shared" si="0"/>
        <v/>
      </c>
      <c r="G55" s="12" t="str">
        <f t="shared" si="1"/>
        <v/>
      </c>
      <c r="H55" s="13" t="str">
        <f t="shared" si="2"/>
        <v/>
      </c>
      <c r="I55" s="12" t="str">
        <f t="shared" si="3"/>
        <v/>
      </c>
      <c r="J55" s="13" t="str">
        <f>IFERROR(VLOOKUP(I55,'Summary สำหรับบันทึกบัญชี'!$L$34:$O$40,2,TRUE),"")</f>
        <v/>
      </c>
      <c r="K55" s="14">
        <f t="shared" si="4"/>
        <v>0</v>
      </c>
    </row>
    <row r="56" spans="1:11" ht="19.95" customHeight="1">
      <c r="A56" s="7"/>
      <c r="B56" s="8"/>
      <c r="C56" s="9"/>
      <c r="D56" s="10"/>
      <c r="E56" s="7"/>
      <c r="F56" s="11" t="str">
        <f t="shared" si="0"/>
        <v/>
      </c>
      <c r="G56" s="12" t="str">
        <f t="shared" si="1"/>
        <v/>
      </c>
      <c r="H56" s="13" t="str">
        <f t="shared" si="2"/>
        <v/>
      </c>
      <c r="I56" s="12" t="str">
        <f t="shared" si="3"/>
        <v/>
      </c>
      <c r="J56" s="13" t="str">
        <f>IFERROR(VLOOKUP(I56,'Summary สำหรับบันทึกบัญชี'!$L$34:$O$40,2,TRUE),"")</f>
        <v/>
      </c>
      <c r="K56" s="14">
        <f t="shared" si="4"/>
        <v>0</v>
      </c>
    </row>
    <row r="57" spans="1:11" ht="19.95" customHeight="1">
      <c r="A57" s="7"/>
      <c r="B57" s="8"/>
      <c r="C57" s="9"/>
      <c r="D57" s="10"/>
      <c r="E57" s="7"/>
      <c r="F57" s="11" t="str">
        <f t="shared" si="0"/>
        <v/>
      </c>
      <c r="G57" s="12" t="str">
        <f t="shared" si="1"/>
        <v/>
      </c>
      <c r="H57" s="13" t="str">
        <f t="shared" si="2"/>
        <v/>
      </c>
      <c r="I57" s="12" t="str">
        <f t="shared" si="3"/>
        <v/>
      </c>
      <c r="J57" s="13" t="str">
        <f>IFERROR(VLOOKUP(I57,'Summary สำหรับบันทึกบัญชี'!$L$34:$O$40,2,TRUE),"")</f>
        <v/>
      </c>
      <c r="K57" s="14">
        <f t="shared" si="4"/>
        <v>0</v>
      </c>
    </row>
    <row r="58" spans="1:11" ht="19.95" customHeight="1">
      <c r="A58" s="7"/>
      <c r="B58" s="8"/>
      <c r="C58" s="9"/>
      <c r="D58" s="10"/>
      <c r="E58" s="7"/>
      <c r="F58" s="11" t="str">
        <f t="shared" si="0"/>
        <v/>
      </c>
      <c r="G58" s="12" t="str">
        <f t="shared" si="1"/>
        <v/>
      </c>
      <c r="H58" s="13" t="str">
        <f t="shared" si="2"/>
        <v/>
      </c>
      <c r="I58" s="12" t="str">
        <f t="shared" si="3"/>
        <v/>
      </c>
      <c r="J58" s="13" t="str">
        <f>IFERROR(VLOOKUP(I58,'Summary สำหรับบันทึกบัญชี'!$L$34:$O$40,2,TRUE),"")</f>
        <v/>
      </c>
      <c r="K58" s="14">
        <f t="shared" si="4"/>
        <v>0</v>
      </c>
    </row>
    <row r="59" spans="1:11" ht="19.95" customHeight="1">
      <c r="A59" s="7"/>
      <c r="B59" s="8"/>
      <c r="C59" s="9"/>
      <c r="D59" s="10"/>
      <c r="E59" s="7"/>
      <c r="F59" s="11" t="str">
        <f t="shared" si="0"/>
        <v/>
      </c>
      <c r="G59" s="12" t="str">
        <f t="shared" si="1"/>
        <v/>
      </c>
      <c r="H59" s="13" t="str">
        <f t="shared" si="2"/>
        <v/>
      </c>
      <c r="I59" s="12" t="str">
        <f t="shared" si="3"/>
        <v/>
      </c>
      <c r="J59" s="13" t="str">
        <f>IFERROR(VLOOKUP(I59,'Summary สำหรับบันทึกบัญชี'!$L$34:$O$40,2,TRUE),"")</f>
        <v/>
      </c>
      <c r="K59" s="14">
        <f t="shared" si="4"/>
        <v>0</v>
      </c>
    </row>
    <row r="60" spans="1:11" ht="19.95" customHeight="1" thickBot="1">
      <c r="A60" s="15" t="s">
        <v>39</v>
      </c>
      <c r="B60" s="21"/>
      <c r="C60" s="22"/>
      <c r="D60" s="16"/>
      <c r="E60" s="15"/>
      <c r="F60" s="16"/>
      <c r="G60" s="15"/>
      <c r="H60" s="16"/>
      <c r="I60" s="15"/>
      <c r="J60" s="16"/>
      <c r="K60" s="17">
        <f>SUM(K10:K59)</f>
        <v>797455.34420718753</v>
      </c>
    </row>
    <row r="61" spans="1:11" ht="19.95" customHeight="1" thickTop="1"/>
    <row r="63" spans="1:11" ht="19.95" customHeight="1">
      <c r="A63" s="119" t="s">
        <v>56</v>
      </c>
      <c r="B63" s="119"/>
      <c r="C63" s="119"/>
      <c r="D63" s="119"/>
      <c r="E63" s="119"/>
      <c r="F63" s="119"/>
      <c r="G63" s="49"/>
    </row>
    <row r="64" spans="1:11" ht="19.95" customHeight="1">
      <c r="A64" s="119"/>
      <c r="B64" s="119"/>
      <c r="C64" s="119"/>
      <c r="D64" s="119"/>
      <c r="E64" s="119"/>
      <c r="F64" s="119"/>
    </row>
  </sheetData>
  <sheetProtection formatColumns="0" formatRows="0" insertColumns="0" insertRows="0" insertHyperlinks="0" deleteColumns="0" deleteRows="0" sort="0" autoFilter="0" pivotTables="0"/>
  <mergeCells count="2">
    <mergeCell ref="F3:G3"/>
    <mergeCell ref="A63:F64"/>
  </mergeCells>
  <pageMargins left="0.7" right="0.7" top="0.75" bottom="0.75" header="0.3" footer="0.3"/>
  <drawing r:id="rId1"/>
  <picture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545BA-9CE5-4928-85D3-75DB22F8BD2D}">
  <dimension ref="A1:V48"/>
  <sheetViews>
    <sheetView showGridLines="0" zoomScale="85" zoomScaleNormal="85" workbookViewId="0"/>
  </sheetViews>
  <sheetFormatPr defaultRowHeight="13.8"/>
  <cols>
    <col min="1" max="1" width="7.796875" style="53" customWidth="1"/>
    <col min="2" max="2" width="10.59765625" style="53" customWidth="1"/>
    <col min="3" max="3" width="8.796875" style="53"/>
    <col min="4" max="4" width="10" style="53" customWidth="1"/>
    <col min="5" max="6" width="8.796875" style="53"/>
    <col min="7" max="7" width="5.59765625" style="53" customWidth="1"/>
    <col min="8" max="8" width="11" style="53" customWidth="1"/>
    <col min="9" max="9" width="14.3984375" style="53" customWidth="1"/>
    <col min="10" max="10" width="8.796875" style="53"/>
    <col min="11" max="11" width="5.8984375" style="53" customWidth="1"/>
    <col min="12" max="12" width="7.296875" style="53" customWidth="1"/>
    <col min="13" max="13" width="8.796875" style="53" customWidth="1"/>
    <col min="14" max="15" width="8.796875" style="53"/>
    <col min="16" max="16" width="13.09765625" style="53" customWidth="1"/>
    <col min="17" max="19" width="8.796875" style="53"/>
    <col min="20" max="20" width="7.09765625" style="53" customWidth="1"/>
    <col min="21" max="16384" width="8.796875" style="53"/>
  </cols>
  <sheetData>
    <row r="1" spans="1:22" s="35" customFormat="1" ht="42.75" customHeight="1">
      <c r="A1" s="50"/>
      <c r="B1" s="92" t="s">
        <v>86</v>
      </c>
      <c r="C1" s="52" t="s">
        <v>100</v>
      </c>
    </row>
    <row r="3" spans="1:22" ht="40.799999999999997">
      <c r="B3" s="63" t="s">
        <v>85</v>
      </c>
      <c r="C3" s="64"/>
      <c r="D3" s="64"/>
      <c r="E3" s="64"/>
      <c r="F3" s="64"/>
      <c r="G3" s="64"/>
      <c r="H3" s="64"/>
      <c r="I3" s="64"/>
      <c r="J3" s="64"/>
      <c r="K3" s="64"/>
    </row>
    <row r="4" spans="1:22" ht="15" customHeight="1" thickBot="1">
      <c r="B4" s="65" t="s">
        <v>61</v>
      </c>
      <c r="C4" s="64"/>
      <c r="D4" s="64"/>
      <c r="E4" s="64"/>
      <c r="F4" s="64"/>
      <c r="G4" s="64"/>
      <c r="H4" s="64"/>
      <c r="I4" s="64"/>
      <c r="J4" s="64"/>
      <c r="K4" s="64"/>
      <c r="L4" s="55"/>
    </row>
    <row r="5" spans="1:22" ht="13.95" customHeight="1">
      <c r="B5" s="64"/>
      <c r="C5" s="64"/>
      <c r="D5" s="64"/>
      <c r="E5" s="64"/>
      <c r="F5" s="64"/>
      <c r="G5" s="64"/>
      <c r="H5" s="64"/>
      <c r="I5" s="64"/>
      <c r="J5" s="64"/>
      <c r="K5" s="64"/>
      <c r="L5" s="56"/>
      <c r="M5" s="139" t="s">
        <v>98</v>
      </c>
      <c r="N5" s="140"/>
      <c r="O5" s="140"/>
      <c r="P5" s="140"/>
      <c r="Q5" s="140"/>
      <c r="R5" s="140"/>
      <c r="S5" s="140"/>
      <c r="T5" s="140"/>
      <c r="U5" s="140"/>
      <c r="V5" s="141"/>
    </row>
    <row r="6" spans="1:22" ht="13.8" customHeight="1" thickBot="1">
      <c r="B6" s="64"/>
      <c r="C6" s="64"/>
      <c r="D6" s="64"/>
      <c r="E6" s="64"/>
      <c r="F6" s="64"/>
      <c r="G6" s="64"/>
      <c r="H6" s="64"/>
      <c r="I6" s="64"/>
      <c r="J6" s="64"/>
      <c r="K6" s="64"/>
      <c r="L6" s="56"/>
      <c r="M6" s="142"/>
      <c r="N6" s="143"/>
      <c r="O6" s="143"/>
      <c r="P6" s="143"/>
      <c r="Q6" s="143"/>
      <c r="R6" s="143"/>
      <c r="S6" s="143"/>
      <c r="T6" s="143"/>
      <c r="U6" s="143"/>
      <c r="V6" s="144"/>
    </row>
    <row r="7" spans="1:22" ht="22.8" customHeight="1">
      <c r="A7" s="62"/>
      <c r="B7" s="75" t="s">
        <v>62</v>
      </c>
      <c r="C7" s="67"/>
      <c r="D7" s="67"/>
      <c r="E7" s="67"/>
      <c r="F7" s="67"/>
      <c r="G7" s="67"/>
      <c r="H7" s="67"/>
      <c r="I7" s="67"/>
      <c r="J7" s="67"/>
      <c r="K7" s="64"/>
      <c r="L7" s="57"/>
      <c r="M7" s="114"/>
      <c r="N7" s="108"/>
      <c r="O7" s="108"/>
      <c r="P7" s="108"/>
      <c r="Q7" s="108"/>
      <c r="R7" s="108"/>
      <c r="S7" s="108"/>
      <c r="T7" s="108"/>
      <c r="U7" s="108"/>
      <c r="V7" s="115"/>
    </row>
    <row r="8" spans="1:22" ht="22.8" customHeight="1">
      <c r="A8" s="62"/>
      <c r="B8" s="71" t="s">
        <v>70</v>
      </c>
      <c r="C8" s="67"/>
      <c r="D8" s="67"/>
      <c r="E8" s="67"/>
      <c r="F8" s="67"/>
      <c r="G8" s="67"/>
      <c r="H8" s="67"/>
      <c r="I8" s="67"/>
      <c r="J8" s="67"/>
      <c r="K8" s="64"/>
      <c r="L8" s="58"/>
      <c r="M8" s="72"/>
      <c r="N8" s="107" t="s">
        <v>104</v>
      </c>
      <c r="O8" s="107"/>
      <c r="P8" s="107"/>
      <c r="Q8" s="107"/>
      <c r="R8" s="107"/>
      <c r="S8" s="146" t="s">
        <v>103</v>
      </c>
      <c r="T8" s="146"/>
      <c r="U8" s="146"/>
      <c r="V8" s="116"/>
    </row>
    <row r="9" spans="1:22" ht="22.8" customHeight="1">
      <c r="A9" s="62"/>
      <c r="B9" s="71" t="s">
        <v>71</v>
      </c>
      <c r="C9" s="67"/>
      <c r="D9" s="67"/>
      <c r="E9" s="67"/>
      <c r="F9" s="67"/>
      <c r="G9" s="67"/>
      <c r="H9" s="67"/>
      <c r="I9" s="67"/>
      <c r="J9" s="67"/>
      <c r="K9" s="64"/>
      <c r="L9" s="58"/>
      <c r="M9" s="72"/>
      <c r="N9" s="76"/>
      <c r="O9" s="76" t="s">
        <v>66</v>
      </c>
      <c r="P9" s="74"/>
      <c r="Q9" s="74"/>
      <c r="R9" s="76"/>
      <c r="S9" s="74"/>
      <c r="T9" s="76" t="s">
        <v>67</v>
      </c>
      <c r="U9" s="76"/>
      <c r="V9" s="116"/>
    </row>
    <row r="10" spans="1:22" ht="22.8" customHeight="1">
      <c r="A10" s="62"/>
      <c r="B10" s="71" t="s">
        <v>72</v>
      </c>
      <c r="C10" s="67"/>
      <c r="D10" s="67"/>
      <c r="E10" s="67"/>
      <c r="F10" s="67"/>
      <c r="G10" s="67"/>
      <c r="H10" s="67"/>
      <c r="I10" s="67"/>
      <c r="J10" s="67"/>
      <c r="K10" s="64"/>
      <c r="L10" s="59"/>
      <c r="M10" s="73"/>
      <c r="N10" s="145" t="s">
        <v>68</v>
      </c>
      <c r="O10" s="145"/>
      <c r="P10" s="145"/>
      <c r="Q10" s="76"/>
      <c r="R10" s="76"/>
      <c r="S10" s="76"/>
      <c r="T10" s="74" t="s">
        <v>69</v>
      </c>
      <c r="U10" s="74"/>
      <c r="V10" s="116"/>
    </row>
    <row r="11" spans="1:22" ht="22.8" customHeight="1">
      <c r="A11" s="62"/>
      <c r="B11" s="71" t="s">
        <v>73</v>
      </c>
      <c r="C11" s="67"/>
      <c r="D11" s="67"/>
      <c r="E11" s="67"/>
      <c r="F11" s="67"/>
      <c r="G11" s="67"/>
      <c r="H11" s="67"/>
      <c r="I11" s="67"/>
      <c r="J11" s="67"/>
      <c r="K11" s="64"/>
      <c r="L11" s="60"/>
      <c r="M11" s="109"/>
      <c r="N11" s="110"/>
      <c r="O11" s="110"/>
      <c r="P11" s="110"/>
      <c r="Q11" s="77"/>
      <c r="R11" s="77"/>
      <c r="S11" s="78"/>
      <c r="T11" s="113"/>
      <c r="U11" s="55"/>
      <c r="V11" s="116"/>
    </row>
    <row r="12" spans="1:22" ht="22.8" customHeight="1">
      <c r="A12" s="62"/>
      <c r="B12" s="71" t="s">
        <v>74</v>
      </c>
      <c r="C12" s="67"/>
      <c r="D12" s="67"/>
      <c r="E12" s="67"/>
      <c r="F12" s="67"/>
      <c r="G12" s="67"/>
      <c r="H12" s="67"/>
      <c r="I12" s="67"/>
      <c r="J12" s="67"/>
      <c r="K12" s="64"/>
      <c r="M12" s="111"/>
      <c r="N12" s="112"/>
      <c r="O12" s="112"/>
      <c r="P12" s="112" t="s">
        <v>105</v>
      </c>
      <c r="Q12" s="112"/>
      <c r="R12" s="112"/>
      <c r="S12" s="112"/>
      <c r="T12" s="112"/>
      <c r="U12" s="117"/>
      <c r="V12" s="118"/>
    </row>
    <row r="13" spans="1:22" ht="22.8" customHeight="1">
      <c r="A13" s="62"/>
      <c r="B13" s="71" t="s">
        <v>75</v>
      </c>
      <c r="C13" s="67"/>
      <c r="D13" s="67"/>
      <c r="E13" s="67"/>
      <c r="F13" s="67"/>
      <c r="G13" s="67"/>
      <c r="H13" s="67"/>
      <c r="I13" s="67"/>
      <c r="J13" s="67"/>
      <c r="K13" s="64"/>
      <c r="M13" s="64"/>
      <c r="N13" s="64"/>
      <c r="O13" s="64"/>
      <c r="P13" s="64"/>
      <c r="Q13" s="64"/>
      <c r="R13" s="64"/>
      <c r="S13" s="64"/>
      <c r="T13" s="64"/>
    </row>
    <row r="14" spans="1:22" ht="22.8" customHeight="1">
      <c r="A14" s="62"/>
      <c r="B14" s="71" t="s">
        <v>76</v>
      </c>
      <c r="C14" s="67"/>
      <c r="D14" s="67"/>
      <c r="E14" s="67"/>
      <c r="F14" s="67"/>
      <c r="G14" s="67"/>
      <c r="H14" s="67"/>
      <c r="I14" s="67"/>
      <c r="J14" s="67"/>
      <c r="K14" s="64"/>
      <c r="M14" s="64"/>
      <c r="N14" s="64"/>
      <c r="O14" s="64"/>
      <c r="P14" s="64"/>
      <c r="Q14" s="64"/>
      <c r="R14" s="64"/>
      <c r="S14" s="64"/>
      <c r="T14" s="64"/>
    </row>
    <row r="15" spans="1:22" ht="22.8" customHeight="1" thickBot="1">
      <c r="A15" s="62"/>
      <c r="B15" s="71" t="s">
        <v>77</v>
      </c>
      <c r="C15" s="67"/>
      <c r="D15" s="67"/>
      <c r="E15" s="67"/>
      <c r="F15" s="67"/>
      <c r="G15" s="67"/>
      <c r="H15" s="67"/>
      <c r="I15" s="67"/>
      <c r="J15" s="67"/>
      <c r="K15" s="64"/>
      <c r="M15" s="64"/>
      <c r="N15" s="64"/>
      <c r="O15" s="64"/>
      <c r="P15" s="64"/>
      <c r="Q15" s="64"/>
      <c r="R15" s="64"/>
      <c r="S15" s="64"/>
      <c r="T15" s="64"/>
    </row>
    <row r="16" spans="1:22" ht="22.8" customHeight="1">
      <c r="A16" s="62"/>
      <c r="B16" s="71" t="s">
        <v>78</v>
      </c>
      <c r="C16" s="67"/>
      <c r="D16" s="67"/>
      <c r="E16" s="67"/>
      <c r="F16" s="67"/>
      <c r="G16" s="67"/>
      <c r="H16" s="67"/>
      <c r="I16" s="67"/>
      <c r="J16" s="67"/>
      <c r="K16" s="64"/>
      <c r="L16" s="61"/>
      <c r="M16" s="139" t="s">
        <v>87</v>
      </c>
      <c r="N16" s="140"/>
      <c r="O16" s="140"/>
      <c r="P16" s="140"/>
      <c r="Q16" s="140"/>
      <c r="R16" s="140"/>
      <c r="S16" s="140"/>
      <c r="T16" s="140"/>
      <c r="U16" s="140"/>
      <c r="V16" s="141"/>
    </row>
    <row r="17" spans="1:22" ht="22.8" customHeight="1" thickBot="1">
      <c r="A17" s="62"/>
      <c r="B17" s="71" t="s">
        <v>79</v>
      </c>
      <c r="C17" s="67"/>
      <c r="D17" s="67"/>
      <c r="E17" s="67"/>
      <c r="F17" s="67"/>
      <c r="G17" s="67"/>
      <c r="H17" s="67"/>
      <c r="I17" s="67"/>
      <c r="J17" s="67"/>
      <c r="K17" s="64"/>
      <c r="L17" s="61"/>
      <c r="M17" s="142"/>
      <c r="N17" s="143"/>
      <c r="O17" s="143"/>
      <c r="P17" s="143"/>
      <c r="Q17" s="143"/>
      <c r="R17" s="143"/>
      <c r="S17" s="143"/>
      <c r="T17" s="143"/>
      <c r="U17" s="143"/>
      <c r="V17" s="144"/>
    </row>
    <row r="18" spans="1:22" ht="22.8" customHeight="1">
      <c r="A18" s="62"/>
      <c r="B18" s="71" t="s">
        <v>80</v>
      </c>
      <c r="C18" s="67"/>
      <c r="D18" s="67"/>
      <c r="E18" s="67"/>
      <c r="F18" s="67"/>
      <c r="G18" s="67"/>
      <c r="H18" s="67"/>
      <c r="I18" s="67"/>
      <c r="J18" s="67"/>
      <c r="K18" s="64"/>
    </row>
    <row r="19" spans="1:22" ht="22.8" customHeight="1">
      <c r="A19" s="62"/>
      <c r="B19" s="71" t="s">
        <v>81</v>
      </c>
      <c r="C19" s="67"/>
      <c r="D19" s="67"/>
      <c r="E19" s="67"/>
      <c r="F19" s="67"/>
      <c r="G19" s="67"/>
      <c r="H19" s="67"/>
      <c r="I19" s="67"/>
      <c r="J19" s="67"/>
      <c r="K19" s="64"/>
      <c r="L19" s="61"/>
      <c r="M19" s="61"/>
      <c r="N19" s="61"/>
      <c r="O19" s="61"/>
      <c r="P19" s="61"/>
      <c r="Q19" s="61"/>
      <c r="R19" s="61"/>
      <c r="S19" s="55"/>
      <c r="T19" s="55"/>
      <c r="U19" s="55"/>
    </row>
    <row r="20" spans="1:22" ht="13.8" customHeight="1">
      <c r="A20" s="62"/>
      <c r="B20" s="67"/>
      <c r="C20" s="67"/>
      <c r="D20" s="67"/>
      <c r="E20" s="67"/>
      <c r="F20" s="67"/>
      <c r="G20" s="67"/>
      <c r="H20" s="67"/>
      <c r="I20" s="67"/>
      <c r="J20" s="67"/>
      <c r="K20" s="64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2" ht="23.4">
      <c r="A21" s="62"/>
      <c r="B21" s="75" t="s">
        <v>63</v>
      </c>
      <c r="C21" s="67"/>
      <c r="D21" s="67"/>
      <c r="E21" s="67"/>
      <c r="F21" s="67"/>
      <c r="G21" s="67"/>
      <c r="H21" s="67"/>
      <c r="I21" s="67"/>
      <c r="J21" s="67"/>
      <c r="K21" s="64"/>
      <c r="L21" s="55"/>
      <c r="M21" s="55"/>
      <c r="N21" s="55"/>
      <c r="O21" s="61"/>
      <c r="P21" s="61"/>
      <c r="Q21" s="61"/>
      <c r="R21" s="61"/>
      <c r="S21" s="61"/>
      <c r="T21" s="61"/>
      <c r="U21" s="61"/>
    </row>
    <row r="22" spans="1:22" ht="22.2" customHeight="1">
      <c r="A22" s="62"/>
      <c r="B22" s="71" t="s">
        <v>82</v>
      </c>
      <c r="C22" s="67"/>
      <c r="D22" s="67"/>
      <c r="E22" s="67"/>
      <c r="F22" s="67"/>
      <c r="G22" s="67"/>
      <c r="H22" s="67"/>
      <c r="I22" s="67"/>
      <c r="J22" s="67"/>
      <c r="K22" s="64"/>
    </row>
    <row r="23" spans="1:22" ht="22.2" customHeight="1">
      <c r="A23" s="62"/>
      <c r="B23" s="71" t="s">
        <v>83</v>
      </c>
      <c r="C23" s="67"/>
      <c r="D23" s="67"/>
      <c r="E23" s="67"/>
      <c r="F23" s="67"/>
      <c r="G23" s="67"/>
      <c r="H23" s="67"/>
      <c r="I23" s="67"/>
      <c r="J23" s="67"/>
      <c r="K23" s="64"/>
    </row>
    <row r="24" spans="1:22" ht="22.2" customHeight="1">
      <c r="A24" s="62"/>
      <c r="B24" s="71" t="s">
        <v>84</v>
      </c>
      <c r="C24" s="67"/>
      <c r="D24" s="67"/>
      <c r="E24" s="67"/>
      <c r="F24" s="67"/>
      <c r="G24" s="67"/>
      <c r="H24" s="67"/>
      <c r="I24" s="67"/>
      <c r="J24" s="67"/>
      <c r="K24" s="64"/>
    </row>
    <row r="25" spans="1:22" ht="21">
      <c r="A25" s="62"/>
      <c r="B25" s="67"/>
      <c r="C25" s="67"/>
      <c r="D25" s="67"/>
      <c r="E25" s="67"/>
      <c r="F25" s="67"/>
      <c r="G25" s="67"/>
      <c r="H25" s="67"/>
      <c r="I25" s="67"/>
      <c r="J25" s="67"/>
      <c r="K25" s="64"/>
    </row>
    <row r="26" spans="1:22" ht="23.4">
      <c r="A26" s="62"/>
      <c r="B26" s="75" t="s">
        <v>64</v>
      </c>
      <c r="C26" s="67"/>
      <c r="D26" s="67"/>
      <c r="E26" s="67"/>
      <c r="F26" s="67"/>
      <c r="G26" s="67"/>
      <c r="H26" s="67"/>
      <c r="I26" s="67"/>
      <c r="J26" s="67"/>
      <c r="K26" s="64"/>
    </row>
    <row r="27" spans="1:22" ht="21">
      <c r="A27" s="62"/>
      <c r="B27" s="71" t="s">
        <v>107</v>
      </c>
      <c r="C27" s="68"/>
      <c r="D27" s="69"/>
      <c r="E27" s="99"/>
      <c r="F27" s="67"/>
      <c r="G27" s="67"/>
      <c r="H27" s="67"/>
      <c r="I27" s="100"/>
      <c r="J27" s="68"/>
      <c r="K27" s="64"/>
    </row>
    <row r="28" spans="1:22" ht="21">
      <c r="A28" s="62"/>
      <c r="B28" s="71" t="s">
        <v>108</v>
      </c>
      <c r="C28" s="68"/>
      <c r="D28" s="69"/>
      <c r="E28" s="99"/>
      <c r="F28" s="67"/>
      <c r="G28" s="68"/>
      <c r="H28" s="67"/>
      <c r="I28" s="100"/>
      <c r="J28" s="68"/>
      <c r="K28" s="64"/>
      <c r="P28" s="54"/>
    </row>
    <row r="29" spans="1:22" ht="21">
      <c r="A29" s="62"/>
      <c r="B29" s="71" t="s">
        <v>109</v>
      </c>
      <c r="C29" s="68"/>
      <c r="D29" s="69"/>
      <c r="E29" s="69"/>
      <c r="F29" s="68"/>
      <c r="G29" s="67"/>
      <c r="H29" s="67"/>
      <c r="I29" s="100"/>
      <c r="J29" s="68"/>
      <c r="K29" s="64"/>
      <c r="O29" s="54"/>
    </row>
    <row r="30" spans="1:22" ht="21">
      <c r="A30" s="62"/>
      <c r="B30" s="71" t="s">
        <v>110</v>
      </c>
      <c r="C30" s="68"/>
      <c r="D30" s="69"/>
      <c r="E30" s="99"/>
      <c r="F30" s="67"/>
      <c r="G30" s="67"/>
      <c r="H30" s="67"/>
      <c r="I30" s="100"/>
      <c r="J30" s="68"/>
      <c r="K30" s="64"/>
    </row>
    <row r="31" spans="1:22" ht="21">
      <c r="A31" s="62"/>
      <c r="B31" s="71" t="s">
        <v>111</v>
      </c>
      <c r="C31" s="68"/>
      <c r="D31" s="69"/>
      <c r="E31" s="99"/>
      <c r="F31" s="67"/>
      <c r="G31" s="67"/>
      <c r="H31" s="67"/>
      <c r="I31" s="100"/>
      <c r="J31" s="68"/>
      <c r="K31" s="64"/>
      <c r="R31" s="54"/>
    </row>
    <row r="32" spans="1:22" ht="21">
      <c r="A32" s="62"/>
      <c r="B32" s="71" t="s">
        <v>112</v>
      </c>
      <c r="C32" s="68"/>
      <c r="D32" s="69"/>
      <c r="E32" s="99"/>
      <c r="F32" s="67"/>
      <c r="G32" s="67"/>
      <c r="H32" s="68"/>
      <c r="I32" s="100"/>
      <c r="J32" s="68"/>
      <c r="K32" s="64"/>
      <c r="Q32" s="54"/>
    </row>
    <row r="33" spans="1:22" ht="21">
      <c r="A33" s="62"/>
      <c r="B33" s="71" t="s">
        <v>113</v>
      </c>
      <c r="C33" s="68"/>
      <c r="D33" s="69"/>
      <c r="E33" s="99"/>
      <c r="F33" s="67"/>
      <c r="G33" s="67"/>
      <c r="H33" s="67"/>
      <c r="I33" s="100"/>
      <c r="J33" s="68"/>
      <c r="K33" s="64"/>
      <c r="R33" s="54"/>
    </row>
    <row r="34" spans="1:22" ht="21">
      <c r="A34" s="62"/>
      <c r="B34" s="71" t="s">
        <v>114</v>
      </c>
      <c r="C34" s="68"/>
      <c r="D34" s="69"/>
      <c r="E34" s="99"/>
      <c r="F34" s="67"/>
      <c r="G34" s="67"/>
      <c r="H34" s="67"/>
      <c r="I34" s="100"/>
      <c r="J34" s="68"/>
      <c r="K34" s="64"/>
      <c r="M34" s="138"/>
      <c r="N34" s="138"/>
      <c r="O34" s="138"/>
      <c r="P34" s="138"/>
      <c r="Q34" s="138"/>
      <c r="R34" s="138"/>
      <c r="S34" s="138"/>
    </row>
    <row r="35" spans="1:22" ht="21">
      <c r="A35" s="62"/>
      <c r="B35" s="71" t="s">
        <v>115</v>
      </c>
      <c r="C35" s="68"/>
      <c r="D35" s="69"/>
      <c r="E35" s="99"/>
      <c r="F35" s="67"/>
      <c r="G35" s="67"/>
      <c r="H35" s="67"/>
      <c r="I35" s="100"/>
      <c r="J35" s="68"/>
      <c r="K35" s="64"/>
      <c r="M35" s="138"/>
      <c r="N35" s="138"/>
      <c r="O35" s="138"/>
      <c r="P35" s="138"/>
      <c r="Q35" s="138"/>
      <c r="R35" s="138"/>
      <c r="S35" s="138"/>
    </row>
    <row r="36" spans="1:22" ht="21">
      <c r="A36" s="62"/>
      <c r="B36" s="98"/>
      <c r="C36" s="68"/>
      <c r="D36" s="69"/>
      <c r="E36" s="99"/>
      <c r="F36" s="67"/>
      <c r="G36" s="67"/>
      <c r="H36" s="67"/>
      <c r="I36" s="100"/>
      <c r="J36" s="68"/>
      <c r="K36" s="64"/>
      <c r="M36" s="138" t="s">
        <v>59</v>
      </c>
      <c r="N36" s="138"/>
      <c r="O36" s="138"/>
      <c r="P36" s="138"/>
      <c r="Q36" s="138"/>
      <c r="R36" s="138"/>
      <c r="S36" s="138"/>
    </row>
    <row r="37" spans="1:22" ht="23.4">
      <c r="A37" s="62"/>
      <c r="B37" s="75" t="s">
        <v>65</v>
      </c>
      <c r="C37" s="66"/>
      <c r="D37" s="67"/>
      <c r="E37" s="67"/>
      <c r="F37" s="67"/>
      <c r="G37" s="67"/>
      <c r="H37" s="67"/>
      <c r="I37" s="67"/>
      <c r="J37" s="67"/>
      <c r="K37" s="64"/>
      <c r="M37" s="138"/>
      <c r="N37" s="138"/>
      <c r="O37" s="138"/>
      <c r="P37" s="138"/>
      <c r="Q37" s="138"/>
      <c r="R37" s="138"/>
      <c r="S37" s="138"/>
      <c r="T37" s="100"/>
      <c r="U37" s="68"/>
    </row>
    <row r="38" spans="1:22" ht="21">
      <c r="A38" s="62"/>
      <c r="B38" s="71" t="s">
        <v>117</v>
      </c>
      <c r="C38" s="70"/>
      <c r="D38" s="69"/>
      <c r="E38" s="70"/>
      <c r="F38" s="67"/>
      <c r="G38" s="67"/>
      <c r="H38" s="69"/>
      <c r="I38" s="100"/>
      <c r="J38" s="68"/>
      <c r="K38" s="64"/>
      <c r="N38" s="98"/>
      <c r="O38" s="68"/>
      <c r="P38" s="69"/>
      <c r="Q38" s="69"/>
      <c r="R38" s="68"/>
      <c r="S38" s="67"/>
      <c r="T38" s="100"/>
      <c r="U38" s="68"/>
    </row>
    <row r="39" spans="1:22" ht="21">
      <c r="A39" s="62"/>
      <c r="B39" s="71" t="s">
        <v>116</v>
      </c>
      <c r="C39" s="70"/>
      <c r="D39" s="69"/>
      <c r="E39" s="70"/>
      <c r="F39" s="67"/>
      <c r="G39" s="67"/>
      <c r="H39" s="67"/>
      <c r="I39" s="100"/>
      <c r="J39" s="70"/>
      <c r="K39" s="64"/>
      <c r="N39" s="98"/>
      <c r="O39" s="68"/>
      <c r="P39" s="69"/>
      <c r="Q39" s="99"/>
      <c r="R39" s="67"/>
      <c r="S39" s="67"/>
      <c r="T39" s="100"/>
      <c r="U39" s="68"/>
    </row>
    <row r="40" spans="1:22" ht="21">
      <c r="A40" s="62"/>
      <c r="B40" s="71" t="s">
        <v>122</v>
      </c>
      <c r="C40" s="70"/>
      <c r="D40" s="69"/>
      <c r="E40" s="70"/>
      <c r="F40" s="67"/>
      <c r="G40" s="67"/>
      <c r="H40" s="67"/>
      <c r="I40" s="100"/>
      <c r="J40" s="70"/>
      <c r="K40" s="69"/>
      <c r="L40" s="70"/>
      <c r="M40" s="67"/>
      <c r="N40" s="67"/>
      <c r="O40" s="69"/>
      <c r="P40" s="100"/>
      <c r="Q40" s="68"/>
      <c r="S40" s="67"/>
      <c r="T40" s="100"/>
      <c r="U40" s="68"/>
    </row>
    <row r="41" spans="1:22" ht="21">
      <c r="A41" s="62"/>
      <c r="B41" s="71" t="s">
        <v>118</v>
      </c>
      <c r="C41" s="70"/>
      <c r="D41" s="69"/>
      <c r="E41" s="70"/>
      <c r="F41" s="67"/>
      <c r="G41" s="69"/>
      <c r="H41" s="67"/>
      <c r="I41" s="100"/>
      <c r="J41" s="70"/>
      <c r="K41" s="69"/>
      <c r="L41" s="70"/>
      <c r="M41" s="67"/>
      <c r="N41" s="67"/>
      <c r="O41" s="67"/>
      <c r="P41" s="100"/>
      <c r="Q41" s="70"/>
      <c r="S41" s="67"/>
      <c r="T41" s="69"/>
      <c r="U41" s="100"/>
      <c r="V41" s="68"/>
    </row>
    <row r="42" spans="1:22" ht="21">
      <c r="A42" s="62"/>
      <c r="B42" s="71" t="s">
        <v>119</v>
      </c>
      <c r="C42" s="70"/>
      <c r="D42" s="69"/>
      <c r="E42" s="70"/>
      <c r="F42" s="67"/>
      <c r="G42" s="67"/>
      <c r="H42" s="69"/>
      <c r="I42" s="100"/>
      <c r="J42" s="70"/>
      <c r="K42" s="69"/>
      <c r="L42" s="70"/>
      <c r="M42" s="67"/>
      <c r="N42" s="67"/>
      <c r="O42" s="67"/>
      <c r="P42" s="100"/>
      <c r="Q42" s="70"/>
      <c r="S42" s="67"/>
      <c r="T42" s="67"/>
      <c r="U42" s="100"/>
      <c r="V42" s="70"/>
    </row>
    <row r="43" spans="1:22" ht="21">
      <c r="A43" s="62"/>
      <c r="B43" s="71" t="s">
        <v>120</v>
      </c>
      <c r="C43" s="68"/>
      <c r="D43" s="69"/>
      <c r="E43" s="70"/>
      <c r="F43" s="67"/>
      <c r="G43" s="67"/>
      <c r="H43" s="67"/>
      <c r="I43" s="100"/>
      <c r="J43" s="70"/>
      <c r="K43" s="69"/>
      <c r="L43" s="70"/>
      <c r="M43" s="67"/>
      <c r="N43" s="69"/>
      <c r="O43" s="67"/>
      <c r="P43" s="100"/>
      <c r="Q43" s="70"/>
      <c r="S43" s="67"/>
      <c r="T43" s="67"/>
      <c r="U43" s="100"/>
      <c r="V43" s="70"/>
    </row>
    <row r="44" spans="1:22" ht="21">
      <c r="A44" s="62"/>
      <c r="B44" s="98"/>
      <c r="C44" s="70"/>
      <c r="D44" s="69"/>
      <c r="E44" s="70"/>
      <c r="F44" s="67"/>
      <c r="G44" s="67"/>
      <c r="H44" s="69"/>
      <c r="I44" s="100"/>
      <c r="J44" s="70"/>
      <c r="K44" s="69"/>
      <c r="L44" s="70"/>
      <c r="M44" s="67"/>
      <c r="N44" s="67"/>
      <c r="O44" s="69"/>
      <c r="P44" s="100"/>
      <c r="Q44" s="70"/>
      <c r="S44" s="69"/>
      <c r="T44" s="67"/>
      <c r="U44" s="100"/>
      <c r="V44" s="70"/>
    </row>
    <row r="45" spans="1:22" ht="21">
      <c r="B45" s="64"/>
      <c r="C45" s="64"/>
      <c r="D45" s="64"/>
      <c r="E45" s="64"/>
      <c r="F45" s="64"/>
      <c r="G45" s="64"/>
      <c r="H45" s="64"/>
      <c r="I45" s="64"/>
      <c r="J45" s="64"/>
      <c r="K45" s="69"/>
      <c r="L45" s="70"/>
      <c r="M45" s="67"/>
      <c r="N45" s="67"/>
      <c r="O45" s="67"/>
      <c r="P45" s="100"/>
      <c r="Q45" s="70"/>
      <c r="S45" s="67"/>
      <c r="T45" s="69"/>
      <c r="U45" s="100"/>
      <c r="V45" s="70"/>
    </row>
    <row r="46" spans="1:22" ht="21">
      <c r="B46" s="64"/>
      <c r="C46" s="64"/>
      <c r="D46" s="64"/>
      <c r="E46" s="64"/>
      <c r="F46" s="64"/>
      <c r="G46" s="64"/>
      <c r="H46" s="64"/>
      <c r="I46" s="64"/>
      <c r="J46" s="64"/>
      <c r="K46" s="69"/>
      <c r="L46" s="70"/>
      <c r="M46" s="67"/>
      <c r="N46" s="67"/>
      <c r="O46" s="69"/>
      <c r="P46" s="100"/>
      <c r="Q46" s="70"/>
      <c r="S46" s="67"/>
      <c r="T46" s="67"/>
      <c r="U46" s="100"/>
      <c r="V46" s="70"/>
    </row>
    <row r="47" spans="1:22" ht="21">
      <c r="B47" s="64"/>
      <c r="C47" s="64"/>
      <c r="D47" s="64"/>
      <c r="E47" s="64"/>
      <c r="F47" s="64"/>
      <c r="G47" s="64"/>
      <c r="H47" s="64"/>
      <c r="I47" s="64"/>
      <c r="J47" s="64"/>
      <c r="K47" s="64"/>
      <c r="N47" s="98"/>
      <c r="O47" s="98"/>
      <c r="P47" s="70"/>
      <c r="Q47" s="69"/>
      <c r="R47" s="70"/>
      <c r="S47" s="67"/>
      <c r="T47" s="69"/>
      <c r="U47" s="100"/>
      <c r="V47" s="70"/>
    </row>
    <row r="48" spans="1:22" ht="16.8">
      <c r="O48" s="64"/>
      <c r="P48" s="64"/>
      <c r="Q48" s="64"/>
      <c r="R48" s="64"/>
      <c r="S48" s="64"/>
      <c r="T48" s="64"/>
      <c r="U48" s="64"/>
      <c r="V48" s="64"/>
    </row>
  </sheetData>
  <sheetProtection algorithmName="SHA-512" hashValue="ncuwvdjeik9cdZPuanzcjbsMzOvAj9J8zdGaXIUnIHdJeLKMvrAB9aiBbR5vvolQrHfLYUItvnxTdu3LIitgmw==" saltValue="+VvNzYGbaVyqL5Hydv/Ufg==" spinCount="100000" sheet="1" objects="1" scenarios="1"/>
  <mergeCells count="6">
    <mergeCell ref="M36:S37"/>
    <mergeCell ref="M34:S35"/>
    <mergeCell ref="M5:V6"/>
    <mergeCell ref="M16:V17"/>
    <mergeCell ref="N10:P10"/>
    <mergeCell ref="S8:U8"/>
  </mergeCells>
  <hyperlinks>
    <hyperlink ref="T10" r:id="rId1" display="https://www.youtube.com/watch?time_continue=67&amp;v=ZzolbZ7jCsI&amp;feature=emb_title" xr:uid="{9741E456-D787-4FDD-B821-386DFAD55E79}"/>
    <hyperlink ref="N10" r:id="rId2" xr:uid="{D9548CB1-E5C8-4A00-9BA1-8EFF214A8D60}"/>
    <hyperlink ref="M36" r:id="rId3" xr:uid="{559F5FBC-B28E-4B68-9B58-42A1358C9027}"/>
  </hyperlinks>
  <pageMargins left="0.7" right="0.7" top="0.75" bottom="0.75" header="0.3" footer="0.3"/>
  <pageSetup paperSize="9" orientation="portrait" horizontalDpi="0" verticalDpi="0" r:id="rId4"/>
  <drawing r:id="rId5"/>
  <picture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 สำหรับบันทึกบัญชี</vt:lpstr>
      <vt:lpstr>2016</vt:lpstr>
      <vt:lpstr>2017</vt:lpstr>
      <vt:lpstr>2018</vt:lpstr>
      <vt:lpstr>2019</vt:lpstr>
      <vt:lpstr>Consultant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Employee_Benefit_Model_NPAEs</dc:title>
  <dc:creator>Windows User</dc:creator>
  <cp:keywords>Employeebenefit; NPAEs; คำนวณผลประโยชน์พนักงาน; ประเมินผลประโยชน์พนักงาน</cp:keywords>
  <dc:description>Employee_Benefit_Model_NPAEs _x000d_
ไฟล์การคำนวณผลประโยชน์พนักงานแบบย่อ สำหรับผู้ที่ต้องการตั้งสำรองภาระผูกพันผลประโยชน์พนักงานด้วยตนเอง</dc:description>
  <cp:lastModifiedBy>USER</cp:lastModifiedBy>
  <dcterms:created xsi:type="dcterms:W3CDTF">2019-04-03T09:05:26Z</dcterms:created>
  <dcterms:modified xsi:type="dcterms:W3CDTF">2020-05-25T03:57:54Z</dcterms:modified>
</cp:coreProperties>
</file>